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360" yWindow="135" windowWidth="15480" windowHeight="10365" tabRatio="732"/>
  </bookViews>
  <sheets>
    <sheet name="Excel training 1" sheetId="1" r:id="rId1"/>
    <sheet name="Excel training 2" sheetId="4" r:id="rId2"/>
    <sheet name="Excel training 3" sheetId="6" r:id="rId3"/>
    <sheet name="Excel training 4" sheetId="9" r:id="rId4"/>
    <sheet name="Excel training 5" sheetId="10" r:id="rId5"/>
    <sheet name="Excel training 6" sheetId="12" r:id="rId6"/>
    <sheet name="Excel training 7" sheetId="14" r:id="rId7"/>
    <sheet name="Functies" sheetId="8" r:id="rId8"/>
  </sheets>
  <definedNames>
    <definedName name="_xlnm._FilterDatabase" localSheetId="6" hidden="1">'Excel training 7'!$B$2:$E$43</definedName>
    <definedName name="antwerpen">'Excel training 5'!$F$13:$F$16</definedName>
    <definedName name="brussel">'Excel training 5'!$G$13:$G$18</definedName>
    <definedName name="_xlnm.Criteria" localSheetId="5">'Excel training 6'!$K$11:$L$13</definedName>
    <definedName name="data">'Excel training 4'!$J$14:$J$25</definedName>
    <definedName name="datums" localSheetId="3">'Excel training 4'!#REF!</definedName>
    <definedName name="datums">'Excel training 3'!$B$32:$D$36</definedName>
    <definedName name="gegevens">'Excel training 5'!$I$4:$I$14</definedName>
    <definedName name="gemiddelde">AVERAGE('Excel training 1'!A$12:A1048576)</definedName>
    <definedName name="Gewicht" localSheetId="1">'Excel training 2'!$D$12:$D$21</definedName>
    <definedName name="Gewicht">'Excel training 1'!$D$12:$D$21</definedName>
    <definedName name="Leeftijd" localSheetId="1">'Excel training 2'!$C$12:$C$21</definedName>
    <definedName name="Leeftijd">'Excel training 1'!$C$12:$C$21</definedName>
    <definedName name="Lengte">'Excel training 2'!$E$12:$E$21</definedName>
    <definedName name="personen">'Excel training 1'!$B$12:$B$21</definedName>
    <definedName name="Salaris" localSheetId="1">'Excel training 2'!$G$12:$G$21</definedName>
    <definedName name="Salaris">'Excel training 1'!$G$12:$G$21</definedName>
    <definedName name="Schoenmaat" localSheetId="1">'Excel training 2'!$F$12:$F$21</definedName>
    <definedName name="Schoenmaat">'Excel training 1'!$F$12:$F$21</definedName>
    <definedName name="vo">0</definedName>
  </definedNames>
  <calcPr calcId="152511" fullCalcOnLoad="1"/>
</workbook>
</file>

<file path=xl/calcChain.xml><?xml version="1.0" encoding="utf-8"?>
<calcChain xmlns="http://schemas.openxmlformats.org/spreadsheetml/2006/main">
  <c r="C36" i="10" l="1"/>
  <c r="C5" i="4"/>
  <c r="C13" i="4" s="1"/>
  <c r="C6" i="4"/>
  <c r="D5" i="4"/>
  <c r="D15" i="4"/>
  <c r="E7" i="9"/>
  <c r="D6" i="4"/>
  <c r="D16" i="4" s="1"/>
  <c r="E8" i="9" s="1"/>
  <c r="E5" i="4"/>
  <c r="E13" i="4" s="1"/>
  <c r="F5" i="9" s="1"/>
  <c r="E6" i="4"/>
  <c r="F5" i="4"/>
  <c r="F15" i="4" s="1"/>
  <c r="F18" i="4"/>
  <c r="G10" i="9" s="1"/>
  <c r="F6" i="4"/>
  <c r="F20" i="4" s="1"/>
  <c r="G12" i="9" s="1"/>
  <c r="G5" i="4"/>
  <c r="G13" i="4" s="1"/>
  <c r="G6" i="4"/>
  <c r="G18" i="4" s="1"/>
  <c r="H10" i="9" s="1"/>
  <c r="F13" i="4"/>
  <c r="G5" i="9" s="1"/>
  <c r="C14" i="4"/>
  <c r="D6" i="9" s="1"/>
  <c r="E14" i="4"/>
  <c r="F6" i="9" s="1"/>
  <c r="G14" i="4"/>
  <c r="H6" i="9" s="1"/>
  <c r="C15" i="4"/>
  <c r="D7" i="9" s="1"/>
  <c r="F7" i="9"/>
  <c r="F16" i="4"/>
  <c r="G8" i="9"/>
  <c r="C17" i="4"/>
  <c r="D9" i="9" s="1"/>
  <c r="G17" i="4"/>
  <c r="H9" i="9" s="1"/>
  <c r="C18" i="4"/>
  <c r="D10" i="9" s="1"/>
  <c r="E18" i="4"/>
  <c r="F10" i="9" s="1"/>
  <c r="D19" i="4"/>
  <c r="E11" i="9" s="1"/>
  <c r="F19" i="4"/>
  <c r="G11" i="9"/>
  <c r="D20" i="4"/>
  <c r="E12" i="9" s="1"/>
  <c r="C21" i="4"/>
  <c r="D13" i="9" s="1"/>
  <c r="E21" i="4"/>
  <c r="F13" i="9" s="1"/>
  <c r="G21" i="4"/>
  <c r="H13" i="9" s="1"/>
  <c r="B30" i="4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K6" i="1"/>
  <c r="K10" i="1" s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B19" i="6" a="1"/>
  <c r="B19" i="6" s="1"/>
  <c r="B29" i="6" s="1"/>
  <c r="C35" i="4"/>
  <c r="B31" i="14"/>
  <c r="K42" i="14"/>
  <c r="K43" i="14"/>
  <c r="K44" i="14"/>
  <c r="K45" i="14"/>
  <c r="K46" i="14"/>
  <c r="K35" i="14"/>
  <c r="K36" i="14"/>
  <c r="K37" i="14"/>
  <c r="K38" i="14"/>
  <c r="K39" i="14"/>
  <c r="K40" i="14"/>
  <c r="K41" i="14"/>
  <c r="K27" i="14"/>
  <c r="K28" i="14"/>
  <c r="K29" i="14"/>
  <c r="K30" i="14"/>
  <c r="K31" i="14"/>
  <c r="K32" i="14"/>
  <c r="K33" i="14"/>
  <c r="K34" i="14"/>
  <c r="K16" i="14"/>
  <c r="K17" i="14"/>
  <c r="K18" i="14"/>
  <c r="K19" i="14"/>
  <c r="K20" i="14"/>
  <c r="K21" i="14"/>
  <c r="K22" i="14"/>
  <c r="K23" i="14"/>
  <c r="K24" i="14"/>
  <c r="K25" i="14"/>
  <c r="K26" i="14"/>
  <c r="K5" i="14"/>
  <c r="K6" i="14"/>
  <c r="K7" i="14"/>
  <c r="K8" i="14"/>
  <c r="K9" i="14"/>
  <c r="K10" i="14"/>
  <c r="K11" i="14"/>
  <c r="K12" i="14"/>
  <c r="K13" i="14"/>
  <c r="K14" i="14"/>
  <c r="K15" i="14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K35" i="12"/>
  <c r="K34" i="12"/>
  <c r="K29" i="12"/>
  <c r="K32" i="12"/>
  <c r="K33" i="12" s="1"/>
  <c r="K31" i="12"/>
  <c r="K30" i="12"/>
  <c r="K27" i="12"/>
  <c r="K28" i="12"/>
  <c r="D14" i="10"/>
  <c r="B14" i="10"/>
  <c r="C5" i="9"/>
  <c r="C6" i="9"/>
  <c r="C9" i="9"/>
  <c r="C7" i="9"/>
  <c r="C4" i="9"/>
  <c r="C11" i="9"/>
  <c r="C8" i="9"/>
  <c r="C10" i="9"/>
  <c r="C12" i="9"/>
  <c r="C13" i="9"/>
  <c r="D3" i="9"/>
  <c r="E3" i="9"/>
  <c r="F3" i="9"/>
  <c r="G3" i="9"/>
  <c r="H3" i="9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27" i="6"/>
  <c r="B26" i="6"/>
  <c r="B25" i="6"/>
  <c r="B22" i="6" a="1"/>
  <c r="B22" i="6"/>
  <c r="B21" i="6" a="1"/>
  <c r="B21" i="6" s="1"/>
  <c r="B17" i="6" a="1"/>
  <c r="B17" i="6" s="1"/>
  <c r="B26" i="4"/>
  <c r="C4" i="4"/>
  <c r="D4" i="4"/>
  <c r="E4" i="4"/>
  <c r="F4" i="4"/>
  <c r="G4" i="4"/>
  <c r="J4" i="1"/>
  <c r="G4" i="1"/>
  <c r="D4" i="1"/>
  <c r="E4" i="1"/>
  <c r="F4" i="1"/>
  <c r="C4" i="1"/>
  <c r="C32" i="4"/>
  <c r="F21" i="4"/>
  <c r="G13" i="9" s="1"/>
  <c r="D21" i="4"/>
  <c r="E13" i="9" s="1"/>
  <c r="G19" i="4"/>
  <c r="H11" i="9" s="1"/>
  <c r="E19" i="4"/>
  <c r="F11" i="9" s="1"/>
  <c r="C19" i="4"/>
  <c r="D11" i="9" s="1"/>
  <c r="F17" i="4"/>
  <c r="G9" i="9" s="1"/>
  <c r="D17" i="4"/>
  <c r="E9" i="9" s="1"/>
  <c r="G15" i="4"/>
  <c r="H7" i="9" s="1"/>
  <c r="F14" i="4"/>
  <c r="G6" i="9" s="1"/>
  <c r="D14" i="4"/>
  <c r="E6" i="9"/>
  <c r="G12" i="4"/>
  <c r="F12" i="4"/>
  <c r="G4" i="9" s="1"/>
  <c r="E12" i="4"/>
  <c r="F4" i="9" s="1"/>
  <c r="D12" i="4"/>
  <c r="E4" i="9" s="1"/>
  <c r="C12" i="4"/>
  <c r="G20" i="4"/>
  <c r="H12" i="9"/>
  <c r="E20" i="4"/>
  <c r="F12" i="9" s="1"/>
  <c r="C20" i="4"/>
  <c r="D12" i="9" s="1"/>
  <c r="D18" i="4"/>
  <c r="E10" i="9" s="1"/>
  <c r="G16" i="4"/>
  <c r="H8" i="9" s="1"/>
  <c r="E16" i="4"/>
  <c r="F8" i="9" s="1"/>
  <c r="C16" i="4"/>
  <c r="D8" i="9" s="1"/>
  <c r="D4" i="9"/>
  <c r="H4" i="9"/>
  <c r="K14" i="9" a="1"/>
  <c r="A8" i="9" l="1"/>
  <c r="A11" i="9"/>
  <c r="F55" i="4"/>
  <c r="K25" i="9"/>
  <c r="K16" i="9"/>
  <c r="K15" i="9"/>
  <c r="K20" i="9"/>
  <c r="K19" i="9"/>
  <c r="K24" i="9"/>
  <c r="K22" i="9"/>
  <c r="K17" i="9"/>
  <c r="K23" i="9"/>
  <c r="K21" i="9"/>
  <c r="K14" i="9"/>
  <c r="K18" i="9"/>
  <c r="A12" i="9"/>
  <c r="H5" i="9"/>
  <c r="C55" i="4" a="1"/>
  <c r="C55" i="4" s="1"/>
  <c r="I55" i="4"/>
  <c r="A10" i="9"/>
  <c r="A13" i="9"/>
  <c r="G7" i="9"/>
  <c r="A7" i="9" s="1"/>
  <c r="B34" i="4"/>
  <c r="B28" i="4"/>
  <c r="D5" i="9"/>
  <c r="B29" i="4"/>
  <c r="B32" i="4"/>
  <c r="A4" i="9"/>
  <c r="A6" i="9"/>
  <c r="C43" i="4" a="1"/>
  <c r="C43" i="4" s="1"/>
  <c r="K8" i="1"/>
  <c r="D13" i="4"/>
  <c r="E5" i="9" s="1"/>
  <c r="B37" i="4"/>
  <c r="E17" i="4"/>
  <c r="F9" i="9" s="1"/>
  <c r="A9" i="9" s="1"/>
  <c r="E55" i="4"/>
  <c r="G55" i="4"/>
  <c r="C44" i="4"/>
  <c r="H55" i="4"/>
  <c r="A5" i="9" l="1"/>
  <c r="D55" i="4"/>
  <c r="J15" i="4"/>
  <c r="C49" i="4" a="1"/>
  <c r="C49" i="4" s="1"/>
  <c r="C50" i="4"/>
  <c r="B35" i="4"/>
  <c r="A19" i="9"/>
  <c r="A25" i="9"/>
  <c r="A24" i="9"/>
  <c r="A21" i="9"/>
  <c r="A17" i="9"/>
  <c r="A23" i="9"/>
  <c r="A20" i="9"/>
  <c r="A18" i="9"/>
  <c r="A26" i="9"/>
  <c r="A22" i="9"/>
  <c r="D20" i="9" l="1"/>
  <c r="G20" i="9"/>
  <c r="F20" i="9"/>
  <c r="C20" i="9"/>
  <c r="E20" i="9"/>
  <c r="H20" i="9"/>
  <c r="C23" i="9"/>
  <c r="E23" i="9"/>
  <c r="D23" i="9"/>
  <c r="G23" i="9"/>
  <c r="F23" i="9"/>
  <c r="H23" i="9"/>
  <c r="D17" i="9"/>
  <c r="H17" i="9"/>
  <c r="F17" i="9"/>
  <c r="G17" i="9"/>
  <c r="E17" i="9"/>
  <c r="C17" i="9"/>
  <c r="G21" i="9"/>
  <c r="F21" i="9"/>
  <c r="E21" i="9"/>
  <c r="H21" i="9"/>
  <c r="C21" i="9"/>
  <c r="D21" i="9"/>
  <c r="C24" i="9"/>
  <c r="H24" i="9"/>
  <c r="D24" i="9"/>
  <c r="F24" i="9"/>
  <c r="E24" i="9"/>
  <c r="G24" i="9"/>
  <c r="C22" i="9"/>
  <c r="D22" i="9"/>
  <c r="F22" i="9"/>
  <c r="E22" i="9"/>
  <c r="H22" i="9"/>
  <c r="G22" i="9"/>
  <c r="G25" i="9"/>
  <c r="F25" i="9"/>
  <c r="E25" i="9"/>
  <c r="H25" i="9"/>
  <c r="D25" i="9"/>
  <c r="C25" i="9"/>
  <c r="F26" i="9"/>
  <c r="E26" i="9"/>
  <c r="G26" i="9"/>
  <c r="H26" i="9"/>
  <c r="C26" i="9"/>
  <c r="D26" i="9"/>
  <c r="E19" i="9"/>
  <c r="D19" i="9"/>
  <c r="H19" i="9"/>
  <c r="F19" i="9"/>
  <c r="G19" i="9"/>
  <c r="C19" i="9"/>
  <c r="E18" i="9"/>
  <c r="G18" i="9"/>
  <c r="F18" i="9"/>
  <c r="C18" i="9"/>
  <c r="D18" i="9"/>
  <c r="H18" i="9"/>
</calcChain>
</file>

<file path=xl/comments1.xml><?xml version="1.0" encoding="utf-8"?>
<comments xmlns="http://schemas.openxmlformats.org/spreadsheetml/2006/main">
  <authors>
    <author>Wim Gielis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Scoreverloop:</t>
        </r>
        <r>
          <rPr>
            <sz val="8"/>
            <color indexed="81"/>
            <rFont val="Tahoma"/>
            <family val="2"/>
          </rPr>
          <t xml:space="preserve">
0-1 Dirk Huysmans
0-2 Eric Van Meir
0-3 David Brocken
_______________
0-3</t>
        </r>
      </text>
    </comment>
  </commentList>
</comments>
</file>

<file path=xl/sharedStrings.xml><?xml version="1.0" encoding="utf-8"?>
<sst xmlns="http://schemas.openxmlformats.org/spreadsheetml/2006/main" count="1949" uniqueCount="872">
  <si>
    <t>Leeftijd</t>
  </si>
  <si>
    <t>Gewicht</t>
  </si>
  <si>
    <t>Schoenmaat</t>
  </si>
  <si>
    <t>Lengte</t>
  </si>
  <si>
    <t>Minimum</t>
  </si>
  <si>
    <t>Maximum</t>
  </si>
  <si>
    <t>Salaris</t>
  </si>
  <si>
    <t>Jef</t>
  </si>
  <si>
    <t>Marcel</t>
  </si>
  <si>
    <t>Frans</t>
  </si>
  <si>
    <t>Pol</t>
  </si>
  <si>
    <t>Louis</t>
  </si>
  <si>
    <t>André</t>
  </si>
  <si>
    <t>Hugo</t>
  </si>
  <si>
    <t>Herman</t>
  </si>
  <si>
    <t>Staf</t>
  </si>
  <si>
    <t>Parameters voor random gegevens</t>
  </si>
  <si>
    <t>Gegevens</t>
  </si>
  <si>
    <t>Fout in formule:</t>
  </si>
  <si>
    <t>Voorwaardelijke opmaak voor referentie tov gemiddelde (in een cel ja of neen)</t>
  </si>
  <si>
    <t>formule voor gemiddelde (absoluut of relatief)</t>
  </si>
  <si>
    <t>creëer namen</t>
  </si>
  <si>
    <t>dynamisch bereik</t>
  </si>
  <si>
    <t>lijstje voor data validatie</t>
  </si>
  <si>
    <t>constante: voorwaardelijke opmaak of niet?</t>
  </si>
  <si>
    <t>NAMEN:</t>
  </si>
  <si>
    <t>CELEIGENSCHAPPEN:</t>
  </si>
  <si>
    <t>getalopmaak</t>
  </si>
  <si>
    <t>VOORWAARDELIJKE OPMAAK:</t>
  </si>
  <si>
    <t>TELLEN ONDER VOORWAARDEN:</t>
  </si>
  <si>
    <t>PLAKKEN SPECIAAL:</t>
  </si>
  <si>
    <t>Aantal mensen</t>
  </si>
  <si>
    <t>Aantal mensen tussen 40 en 50</t>
  </si>
  <si>
    <t>Aantal mensen ouder dan 50</t>
  </si>
  <si>
    <t>Totaal gewicht van de mensen wiens naam met H begint</t>
  </si>
  <si>
    <t>Gemiddelde lengte van de mensen met een salaris hoger dan 1300</t>
  </si>
  <si>
    <t>Totaal salaris van de mensen met schoenmaat 39</t>
  </si>
  <si>
    <t>&gt;1300</t>
  </si>
  <si>
    <t>&lt;=42</t>
  </si>
  <si>
    <t>Gemiddelde lengte van de mensen met een salaris hoger dan 1300 en schoenmaat kleiner dan of gelijk aan 42</t>
  </si>
  <si>
    <t>als MATRIXFORMULE</t>
  </si>
  <si>
    <t>als DATABASEFORMULE</t>
  </si>
  <si>
    <t>Wat met AVERAGE? MIN? MAX? ALLE ANDERE FORMULES?...</t>
  </si>
  <si>
    <t>Armand</t>
  </si>
  <si>
    <t>formules</t>
  </si>
  <si>
    <t>Efficiëntie van VLOOKUP</t>
  </si>
  <si>
    <t>a</t>
  </si>
  <si>
    <t>Totale salaris van de 5 rijksten</t>
  </si>
  <si>
    <t>Aantal mensen met een d in de naam</t>
  </si>
  <si>
    <t>DUBBELEN EN UNIEKEN:</t>
  </si>
  <si>
    <t>b</t>
  </si>
  <si>
    <t>c</t>
  </si>
  <si>
    <t>d</t>
  </si>
  <si>
    <t>e</t>
  </si>
  <si>
    <t>f</t>
  </si>
  <si>
    <t>g</t>
  </si>
  <si>
    <t>j</t>
  </si>
  <si>
    <t>celwaarden</t>
  </si>
  <si>
    <t>combineer met Celeigenschappen</t>
  </si>
  <si>
    <t>beperkt tot 4 opmaken (pré Excel 12)</t>
  </si>
  <si>
    <t>ander tabblad</t>
  </si>
  <si>
    <t>formules: TRUE of FALSE</t>
  </si>
  <si>
    <t>Formules:</t>
  </si>
  <si>
    <t>zijn er dubbelen?</t>
  </si>
  <si>
    <t>hoeveel unieke elementen zijn er?</t>
  </si>
  <si>
    <t>(mogen geen lege cellen zijn)</t>
  </si>
  <si>
    <t>hoeveel cellen met dubbelen zijn er?</t>
  </si>
  <si>
    <t>Korter</t>
  </si>
  <si>
    <t>1 of 0</t>
  </si>
  <si>
    <t>Kortste</t>
  </si>
  <si>
    <t>ALS FUNCTIE:</t>
  </si>
  <si>
    <t>hoe kort?</t>
  </si>
  <si>
    <t>Type</t>
  </si>
  <si>
    <t>Categorie</t>
  </si>
  <si>
    <t>Engelse naam</t>
  </si>
  <si>
    <t>Nederlandse naam</t>
  </si>
  <si>
    <t>gewoon</t>
  </si>
  <si>
    <t>Database</t>
  </si>
  <si>
    <t>DAVERAGE</t>
  </si>
  <si>
    <t>DBGEMIDDELDE</t>
  </si>
  <si>
    <t>DCOUNT</t>
  </si>
  <si>
    <t>DBAANTAL</t>
  </si>
  <si>
    <t>DCOUNTA</t>
  </si>
  <si>
    <t>DBAANTALC</t>
  </si>
  <si>
    <t>DGET</t>
  </si>
  <si>
    <t>DBLEZEN</t>
  </si>
  <si>
    <t>DMAX</t>
  </si>
  <si>
    <t>DBMAX</t>
  </si>
  <si>
    <t>DMIN</t>
  </si>
  <si>
    <t>DBMIN</t>
  </si>
  <si>
    <t>DPRODUCT</t>
  </si>
  <si>
    <t>DBPRODUCT</t>
  </si>
  <si>
    <t>DSTDEV</t>
  </si>
  <si>
    <t>DBSTDEV</t>
  </si>
  <si>
    <t>DSTDEVP</t>
  </si>
  <si>
    <t>DBSTDEVP</t>
  </si>
  <si>
    <t>DSUM</t>
  </si>
  <si>
    <t>DBSOM</t>
  </si>
  <si>
    <t>DVAR</t>
  </si>
  <si>
    <t>DBVAR</t>
  </si>
  <si>
    <t>DVARP</t>
  </si>
  <si>
    <t>DBVARP</t>
  </si>
  <si>
    <t>GETPIVOTDATA</t>
  </si>
  <si>
    <t>DRAAITABEL.OPHALEN</t>
  </si>
  <si>
    <t>Date</t>
  </si>
  <si>
    <t>DATE</t>
  </si>
  <si>
    <t>DATUM</t>
  </si>
  <si>
    <t>DATEVALUE</t>
  </si>
  <si>
    <t>DATUMWAARDE</t>
  </si>
  <si>
    <t>DAY</t>
  </si>
  <si>
    <t>DAG</t>
  </si>
  <si>
    <t>DAYS360</t>
  </si>
  <si>
    <t>DAGEN360</t>
  </si>
  <si>
    <t>HOUR</t>
  </si>
  <si>
    <t>UUR</t>
  </si>
  <si>
    <t>MINUTE</t>
  </si>
  <si>
    <t>MINUUT</t>
  </si>
  <si>
    <t>MONTH</t>
  </si>
  <si>
    <t>MAAND</t>
  </si>
  <si>
    <t>NOW</t>
  </si>
  <si>
    <t>NU</t>
  </si>
  <si>
    <t>SECOND</t>
  </si>
  <si>
    <t>SECONDE</t>
  </si>
  <si>
    <t>TIME</t>
  </si>
  <si>
    <t>TIJD</t>
  </si>
  <si>
    <t>TIMEVALUE</t>
  </si>
  <si>
    <t>TIJDWAARDE</t>
  </si>
  <si>
    <t>TODAY</t>
  </si>
  <si>
    <t>VANDAAG</t>
  </si>
  <si>
    <t>WEEKDAY</t>
  </si>
  <si>
    <t>WEEKDAG</t>
  </si>
  <si>
    <t>YEAR</t>
  </si>
  <si>
    <t>JAAR</t>
  </si>
  <si>
    <t>Financial</t>
  </si>
  <si>
    <t>DB</t>
  </si>
  <si>
    <t>DDB</t>
  </si>
  <si>
    <t>FV</t>
  </si>
  <si>
    <t>TW</t>
  </si>
  <si>
    <t>IPMT</t>
  </si>
  <si>
    <t>IBET</t>
  </si>
  <si>
    <t>IRR</t>
  </si>
  <si>
    <t>IR</t>
  </si>
  <si>
    <t>ISPMT</t>
  </si>
  <si>
    <t>ISBET</t>
  </si>
  <si>
    <t>MIRR</t>
  </si>
  <si>
    <t>GIR</t>
  </si>
  <si>
    <t>NPER</t>
  </si>
  <si>
    <t>NPV</t>
  </si>
  <si>
    <t>NHW</t>
  </si>
  <si>
    <t>PMT</t>
  </si>
  <si>
    <t>BET</t>
  </si>
  <si>
    <t>PPMT</t>
  </si>
  <si>
    <t>PBET</t>
  </si>
  <si>
    <t>PV</t>
  </si>
  <si>
    <t>HW</t>
  </si>
  <si>
    <t>RATE</t>
  </si>
  <si>
    <t>RENTE</t>
  </si>
  <si>
    <t>SLN</t>
  </si>
  <si>
    <t>LIN.AFSCHR</t>
  </si>
  <si>
    <t>SYD</t>
  </si>
  <si>
    <t>VDB</t>
  </si>
  <si>
    <t>Information</t>
  </si>
  <si>
    <t>CELL</t>
  </si>
  <si>
    <t>CEL</t>
  </si>
  <si>
    <t>COUNTBLANK</t>
  </si>
  <si>
    <t>AANTAL.LEGE.CELLEN</t>
  </si>
  <si>
    <t>ERROR.TYPE</t>
  </si>
  <si>
    <t>TYPE.FOUT</t>
  </si>
  <si>
    <t>INFO</t>
  </si>
  <si>
    <t>ISBLANK</t>
  </si>
  <si>
    <t>ISLEEG</t>
  </si>
  <si>
    <t>ISERR</t>
  </si>
  <si>
    <t>ISFOUT2</t>
  </si>
  <si>
    <t>ISERROR</t>
  </si>
  <si>
    <t>ISFOUT</t>
  </si>
  <si>
    <t>ISLOGICAL</t>
  </si>
  <si>
    <t>ISLOGISCH</t>
  </si>
  <si>
    <t>ISNA</t>
  </si>
  <si>
    <t>ISNB</t>
  </si>
  <si>
    <t>ISNONTEXT</t>
  </si>
  <si>
    <t>ISGEENTEKST</t>
  </si>
  <si>
    <t>ISNUMBER</t>
  </si>
  <si>
    <t>ISGETAL</t>
  </si>
  <si>
    <t>ISREF</t>
  </si>
  <si>
    <t>ISVERWIJZING</t>
  </si>
  <si>
    <t>ISTEXT</t>
  </si>
  <si>
    <t>ISTEKST</t>
  </si>
  <si>
    <t>N</t>
  </si>
  <si>
    <t>NA</t>
  </si>
  <si>
    <t>NB</t>
  </si>
  <si>
    <t>TYPE</t>
  </si>
  <si>
    <t>Logical</t>
  </si>
  <si>
    <t>AND</t>
  </si>
  <si>
    <t>EN</t>
  </si>
  <si>
    <t>FALSE</t>
  </si>
  <si>
    <t>ONWAAR</t>
  </si>
  <si>
    <t>IF</t>
  </si>
  <si>
    <t>ALS</t>
  </si>
  <si>
    <t>NOT</t>
  </si>
  <si>
    <t>NIET</t>
  </si>
  <si>
    <t>OR</t>
  </si>
  <si>
    <t>OF</t>
  </si>
  <si>
    <t>TRUE</t>
  </si>
  <si>
    <t>WAAR</t>
  </si>
  <si>
    <t>Lookup</t>
  </si>
  <si>
    <t>ADDRESS</t>
  </si>
  <si>
    <t>ADRES</t>
  </si>
  <si>
    <t>AREAS</t>
  </si>
  <si>
    <t>BEREIKEN</t>
  </si>
  <si>
    <t>CHOOSE</t>
  </si>
  <si>
    <t>KIEZEN</t>
  </si>
  <si>
    <t>COLUMN</t>
  </si>
  <si>
    <t>KOLOM</t>
  </si>
  <si>
    <t>COLUMNS</t>
  </si>
  <si>
    <t>KOLOMMEN</t>
  </si>
  <si>
    <t>HLOOKUP</t>
  </si>
  <si>
    <t>HORIZ.ZOEKEN</t>
  </si>
  <si>
    <t>HYPERLINK</t>
  </si>
  <si>
    <t>INDEX</t>
  </si>
  <si>
    <t>INDIRECT</t>
  </si>
  <si>
    <t>LOOKUP</t>
  </si>
  <si>
    <t>ZOEKEN</t>
  </si>
  <si>
    <t>MATCH</t>
  </si>
  <si>
    <t>VERGELIJKEN</t>
  </si>
  <si>
    <t>OFFSET</t>
  </si>
  <si>
    <t>VERSCHUIVING</t>
  </si>
  <si>
    <t>ROW</t>
  </si>
  <si>
    <t>RIJ</t>
  </si>
  <si>
    <t>ROWS</t>
  </si>
  <si>
    <t>RIJEN</t>
  </si>
  <si>
    <t>RTD</t>
  </si>
  <si>
    <t>RTG</t>
  </si>
  <si>
    <t>TRANSPOSE</t>
  </si>
  <si>
    <t>TRANSPONEREN</t>
  </si>
  <si>
    <t>VLOOKUP</t>
  </si>
  <si>
    <t>VERT.ZOEKEN</t>
  </si>
  <si>
    <t>Math</t>
  </si>
  <si>
    <t>ABS</t>
  </si>
  <si>
    <t>ACOS</t>
  </si>
  <si>
    <t>BOOGCOS</t>
  </si>
  <si>
    <t>ACOSH</t>
  </si>
  <si>
    <t>BOOGCOSH</t>
  </si>
  <si>
    <t>ASIN</t>
  </si>
  <si>
    <t>BOOGSIN</t>
  </si>
  <si>
    <t>ASINH</t>
  </si>
  <si>
    <t>BOOGSINH</t>
  </si>
  <si>
    <t>ATAN</t>
  </si>
  <si>
    <t>BOOGTAN</t>
  </si>
  <si>
    <t>ATAN2</t>
  </si>
  <si>
    <t>BOOGTAN2</t>
  </si>
  <si>
    <t>ATANH</t>
  </si>
  <si>
    <t>BOOGTANH</t>
  </si>
  <si>
    <t>CEILING</t>
  </si>
  <si>
    <t>AFRONDEN.BOVEN</t>
  </si>
  <si>
    <t>COMBIN</t>
  </si>
  <si>
    <t>COMBINATIES</t>
  </si>
  <si>
    <t>COS</t>
  </si>
  <si>
    <t>COSH</t>
  </si>
  <si>
    <t>COUNTIF</t>
  </si>
  <si>
    <t>AANTAL.ALS</t>
  </si>
  <si>
    <t>DEGREES</t>
  </si>
  <si>
    <t>GRADEN</t>
  </si>
  <si>
    <t>EVEN</t>
  </si>
  <si>
    <t>EXP</t>
  </si>
  <si>
    <t>FACT</t>
  </si>
  <si>
    <t>FACULTEIT</t>
  </si>
  <si>
    <t>FLOOR</t>
  </si>
  <si>
    <t>AFRONDEN.BENEDEN</t>
  </si>
  <si>
    <t>INT</t>
  </si>
  <si>
    <t>INTEGER</t>
  </si>
  <si>
    <t>LN</t>
  </si>
  <si>
    <t>LOG</t>
  </si>
  <si>
    <t>LOG10</t>
  </si>
  <si>
    <t>MDETERM</t>
  </si>
  <si>
    <t>DETERMINANTMAT</t>
  </si>
  <si>
    <t>MINVERSE</t>
  </si>
  <si>
    <t>INVERSEMAT</t>
  </si>
  <si>
    <t>MMULT</t>
  </si>
  <si>
    <t>PRODUCTMAT</t>
  </si>
  <si>
    <t>MOD</t>
  </si>
  <si>
    <t>REST</t>
  </si>
  <si>
    <t>ODD</t>
  </si>
  <si>
    <t>ONEVEN</t>
  </si>
  <si>
    <t>PI</t>
  </si>
  <si>
    <t>POWER</t>
  </si>
  <si>
    <t>MACHT</t>
  </si>
  <si>
    <t>PRODUCT</t>
  </si>
  <si>
    <t>RADIANS</t>
  </si>
  <si>
    <t>RADIALEN</t>
  </si>
  <si>
    <t>RAND</t>
  </si>
  <si>
    <t>ASELECT</t>
  </si>
  <si>
    <t>ROMAN</t>
  </si>
  <si>
    <t>ROMEINS</t>
  </si>
  <si>
    <t>ROUND</t>
  </si>
  <si>
    <t>AFRONDEN</t>
  </si>
  <si>
    <t>ROUNDDOWN</t>
  </si>
  <si>
    <t>AFRONDEN.NAAR.BENEDEN</t>
  </si>
  <si>
    <t>ROUNDUP</t>
  </si>
  <si>
    <t>AFRONDEN.NAAR.BOVEN</t>
  </si>
  <si>
    <t>SIGN</t>
  </si>
  <si>
    <t>POS.NEG</t>
  </si>
  <si>
    <t>SIN</t>
  </si>
  <si>
    <t>SINH</t>
  </si>
  <si>
    <t>SQRT</t>
  </si>
  <si>
    <t>WORTEL</t>
  </si>
  <si>
    <t>SUBTOTAL</t>
  </si>
  <si>
    <t>SUBTOTAAL</t>
  </si>
  <si>
    <t>SUM</t>
  </si>
  <si>
    <t>SOM</t>
  </si>
  <si>
    <t>SUMIF</t>
  </si>
  <si>
    <t>SOM.ALS</t>
  </si>
  <si>
    <t>SUMPRODUCT</t>
  </si>
  <si>
    <t>SOMPRODUCT</t>
  </si>
  <si>
    <t>SUMSQ</t>
  </si>
  <si>
    <t>KWADRATENSOM</t>
  </si>
  <si>
    <t>SUMX2MY2</t>
  </si>
  <si>
    <t>SOM.X2MINY2</t>
  </si>
  <si>
    <t>SUMX2PY2</t>
  </si>
  <si>
    <t>SOM.X2PLUSY2</t>
  </si>
  <si>
    <t>SUMXMY2</t>
  </si>
  <si>
    <t>SOM.XMINY.2</t>
  </si>
  <si>
    <t>TAN</t>
  </si>
  <si>
    <t>TANH</t>
  </si>
  <si>
    <t>TRUNC</t>
  </si>
  <si>
    <t>GEHEEL</t>
  </si>
  <si>
    <t>Statistical</t>
  </si>
  <si>
    <t>AVEDEV</t>
  </si>
  <si>
    <t>GEM.DEVIATIE</t>
  </si>
  <si>
    <t>AVERAGE</t>
  </si>
  <si>
    <t>GEMIDDELDE</t>
  </si>
  <si>
    <t>AVERAGEA</t>
  </si>
  <si>
    <t>GEMIDDELDEA</t>
  </si>
  <si>
    <t>BETADIST</t>
  </si>
  <si>
    <t>BETA.VERD</t>
  </si>
  <si>
    <t>BETAINV</t>
  </si>
  <si>
    <t>BETA.INV</t>
  </si>
  <si>
    <t>BINOMDIST</t>
  </si>
  <si>
    <t>BINOMIALE.VERD</t>
  </si>
  <si>
    <t>CHIDIST</t>
  </si>
  <si>
    <t>CHI.KWADRAAT</t>
  </si>
  <si>
    <t>CHIINV</t>
  </si>
  <si>
    <t>CHI.KWADRAAT.INV</t>
  </si>
  <si>
    <t>CHITEST</t>
  </si>
  <si>
    <t>CHI.TOETS</t>
  </si>
  <si>
    <t>CONFIDENCE</t>
  </si>
  <si>
    <t>BETROUWBAARHEID</t>
  </si>
  <si>
    <t>CORREL</t>
  </si>
  <si>
    <t>CORRELATIE</t>
  </si>
  <si>
    <t>COUNT</t>
  </si>
  <si>
    <t>AANTAL</t>
  </si>
  <si>
    <t>COUNTA</t>
  </si>
  <si>
    <t>AANTALARG</t>
  </si>
  <si>
    <t>COVAR</t>
  </si>
  <si>
    <t>COVARIANTIE</t>
  </si>
  <si>
    <t>CRITBINOM</t>
  </si>
  <si>
    <t>CRIT.BINOM</t>
  </si>
  <si>
    <t>DEVSQ</t>
  </si>
  <si>
    <t>DEV.KWAD</t>
  </si>
  <si>
    <t>EXPONDIST</t>
  </si>
  <si>
    <t>EXPON.VERD</t>
  </si>
  <si>
    <t>FDIST</t>
  </si>
  <si>
    <t>F.VERDELING</t>
  </si>
  <si>
    <t>FINV</t>
  </si>
  <si>
    <t>F.INVERSE</t>
  </si>
  <si>
    <t>FISHER</t>
  </si>
  <si>
    <t>FISHERINV</t>
  </si>
  <si>
    <t>FISHER.INV</t>
  </si>
  <si>
    <t>FORECAST</t>
  </si>
  <si>
    <t>VOORSPELLEN</t>
  </si>
  <si>
    <t>FREQUENCY</t>
  </si>
  <si>
    <t>INTERVAL</t>
  </si>
  <si>
    <t>FTEST</t>
  </si>
  <si>
    <t>F.TOETS</t>
  </si>
  <si>
    <t>GAMMADIST</t>
  </si>
  <si>
    <t>GAMMA.VERD</t>
  </si>
  <si>
    <t>GAMMAINV</t>
  </si>
  <si>
    <t>GAMMA.INV</t>
  </si>
  <si>
    <t>GAMMALN</t>
  </si>
  <si>
    <t>GAMMA.LN</t>
  </si>
  <si>
    <t>GEOMEAN</t>
  </si>
  <si>
    <t>MEETK.GEM</t>
  </si>
  <si>
    <t>GROWTH</t>
  </si>
  <si>
    <t>GROEI</t>
  </si>
  <si>
    <t>HARMEAN</t>
  </si>
  <si>
    <t>HARM.GEM</t>
  </si>
  <si>
    <t>HYPGEOMDIST</t>
  </si>
  <si>
    <t>HYPERGEO.VERD</t>
  </si>
  <si>
    <t>INTERCEPT</t>
  </si>
  <si>
    <t>SNIJPUNT</t>
  </si>
  <si>
    <t>KURT</t>
  </si>
  <si>
    <t>KURTOSIS</t>
  </si>
  <si>
    <t>LARGE</t>
  </si>
  <si>
    <t>GROOTSTE</t>
  </si>
  <si>
    <t>LINEST</t>
  </si>
  <si>
    <t>LIJNSCH</t>
  </si>
  <si>
    <t>LOGEST</t>
  </si>
  <si>
    <t>LOGSCH</t>
  </si>
  <si>
    <t>LOGINV</t>
  </si>
  <si>
    <t>LOG.NORM.INV</t>
  </si>
  <si>
    <t>LOGNORMDIST</t>
  </si>
  <si>
    <t>LOG.NORM.VERD</t>
  </si>
  <si>
    <t>MAX</t>
  </si>
  <si>
    <t>MAXA</t>
  </si>
  <si>
    <t>MEDIAN</t>
  </si>
  <si>
    <t>MEDIAAN</t>
  </si>
  <si>
    <t>MIN</t>
  </si>
  <si>
    <t>MINA</t>
  </si>
  <si>
    <t>MODE</t>
  </si>
  <si>
    <t>MODUS</t>
  </si>
  <si>
    <t>NEGBINOMDIST</t>
  </si>
  <si>
    <t>NEG.BINOM.VERD</t>
  </si>
  <si>
    <t>NORMDIST</t>
  </si>
  <si>
    <t>NORM.VERD</t>
  </si>
  <si>
    <t>NORMINV</t>
  </si>
  <si>
    <t>NORM.INV</t>
  </si>
  <si>
    <t>NORMSDIST</t>
  </si>
  <si>
    <t>STAND.NORM.VERD</t>
  </si>
  <si>
    <t>NORMSINV</t>
  </si>
  <si>
    <t>STAND.NORM.INV</t>
  </si>
  <si>
    <t>PEARSON</t>
  </si>
  <si>
    <t>PERCENTILE</t>
  </si>
  <si>
    <t>PERCENTIEL</t>
  </si>
  <si>
    <t>PERCENTRANK</t>
  </si>
  <si>
    <t>PERCENT.RANG</t>
  </si>
  <si>
    <t>PERMUT</t>
  </si>
  <si>
    <t>PERMUTATIES</t>
  </si>
  <si>
    <t>POISSON</t>
  </si>
  <si>
    <t>PROB</t>
  </si>
  <si>
    <t>KANS</t>
  </si>
  <si>
    <t>QUARTILE</t>
  </si>
  <si>
    <t>KWARTIEL</t>
  </si>
  <si>
    <t>RANK</t>
  </si>
  <si>
    <t>RANG</t>
  </si>
  <si>
    <t>RSQ</t>
  </si>
  <si>
    <t>R.KWADRAAT</t>
  </si>
  <si>
    <t>SKEW</t>
  </si>
  <si>
    <t>SCHEEFHEID</t>
  </si>
  <si>
    <t>SLOPE</t>
  </si>
  <si>
    <t>RICHTING</t>
  </si>
  <si>
    <t>SMALL</t>
  </si>
  <si>
    <t>KLEINSTE</t>
  </si>
  <si>
    <t>STANDARDIZE</t>
  </si>
  <si>
    <t>NORMALISEREN</t>
  </si>
  <si>
    <t>STDEV</t>
  </si>
  <si>
    <t>STDEVA</t>
  </si>
  <si>
    <t>STDEVP</t>
  </si>
  <si>
    <t>STDEVPA</t>
  </si>
  <si>
    <t>STEYX</t>
  </si>
  <si>
    <t>STAND.FOUT.YX</t>
  </si>
  <si>
    <t>TDIST</t>
  </si>
  <si>
    <t>T.VERD</t>
  </si>
  <si>
    <t>TINV</t>
  </si>
  <si>
    <t>T.INV</t>
  </si>
  <si>
    <t>TREND</t>
  </si>
  <si>
    <t>TRIMMEAN</t>
  </si>
  <si>
    <t>GETRIMD.GEM</t>
  </si>
  <si>
    <t>TTEST</t>
  </si>
  <si>
    <t>T.TOETS</t>
  </si>
  <si>
    <t>VAR</t>
  </si>
  <si>
    <t>VARA</t>
  </si>
  <si>
    <t>VARP</t>
  </si>
  <si>
    <t>VARPA</t>
  </si>
  <si>
    <t>WEIBULL</t>
  </si>
  <si>
    <t>ZTEST</t>
  </si>
  <si>
    <t>Z.TOETS</t>
  </si>
  <si>
    <t>Text</t>
  </si>
  <si>
    <t>ASC</t>
  </si>
  <si>
    <t>BAHTTEXT</t>
  </si>
  <si>
    <t>BAHT.TEKST</t>
  </si>
  <si>
    <t>CHAR</t>
  </si>
  <si>
    <t>TEKEN</t>
  </si>
  <si>
    <t>CLEAN</t>
  </si>
  <si>
    <t>WISSEN.CONTROL</t>
  </si>
  <si>
    <t>CODE</t>
  </si>
  <si>
    <t>CONCATENATE</t>
  </si>
  <si>
    <t>TEKST.SAMENVOEGEN</t>
  </si>
  <si>
    <t>DOLLAR</t>
  </si>
  <si>
    <t>GULDEN</t>
  </si>
  <si>
    <t>EXACT</t>
  </si>
  <si>
    <t>GELIJK</t>
  </si>
  <si>
    <t>FIND</t>
  </si>
  <si>
    <t>VIND.ALLES</t>
  </si>
  <si>
    <t>FINDB</t>
  </si>
  <si>
    <t>VIND.ALLES.B</t>
  </si>
  <si>
    <t>FIXED</t>
  </si>
  <si>
    <t>VAST</t>
  </si>
  <si>
    <t>LEFT</t>
  </si>
  <si>
    <t>LINKS</t>
  </si>
  <si>
    <t>LEFTB</t>
  </si>
  <si>
    <t>LINKSB</t>
  </si>
  <si>
    <t>LEN</t>
  </si>
  <si>
    <t>LENGTE</t>
  </si>
  <si>
    <t>LENB</t>
  </si>
  <si>
    <t>LENGTEB</t>
  </si>
  <si>
    <t>LOWER</t>
  </si>
  <si>
    <t>KLEINE.LETTERS</t>
  </si>
  <si>
    <t>MID</t>
  </si>
  <si>
    <t>DEEL</t>
  </si>
  <si>
    <t>MIDB</t>
  </si>
  <si>
    <t>DEELB</t>
  </si>
  <si>
    <t>PHONETIC</t>
  </si>
  <si>
    <t>FONETISCH</t>
  </si>
  <si>
    <t>PROPER</t>
  </si>
  <si>
    <t>BEGINLETTERS</t>
  </si>
  <si>
    <t>REPLACE</t>
  </si>
  <si>
    <t>VERVANGEN</t>
  </si>
  <si>
    <t>REPLACEB</t>
  </si>
  <si>
    <t>VERVANGENB</t>
  </si>
  <si>
    <t>REPT</t>
  </si>
  <si>
    <t>HERHALING</t>
  </si>
  <si>
    <t>RIGHT</t>
  </si>
  <si>
    <t>RECHTS</t>
  </si>
  <si>
    <t>RIGHTB</t>
  </si>
  <si>
    <t>RECHTSB</t>
  </si>
  <si>
    <t>SEARCH</t>
  </si>
  <si>
    <t>VIND.SPEC</t>
  </si>
  <si>
    <t>SEARCHB</t>
  </si>
  <si>
    <t>VIND.SPEC.B</t>
  </si>
  <si>
    <t>SUBSTITUTE</t>
  </si>
  <si>
    <t>SUBSTITUEREN</t>
  </si>
  <si>
    <t>T</t>
  </si>
  <si>
    <t>TEXT</t>
  </si>
  <si>
    <t>TEKST</t>
  </si>
  <si>
    <t>TRIM</t>
  </si>
  <si>
    <t>SPATIES.WISSEN</t>
  </si>
  <si>
    <t>UPPER</t>
  </si>
  <si>
    <t>HOOFDLETTERS</t>
  </si>
  <si>
    <t>VALUE</t>
  </si>
  <si>
    <t>WAARDE</t>
  </si>
  <si>
    <t>Text DoubleByte</t>
  </si>
  <si>
    <t>DBCS</t>
  </si>
  <si>
    <t>JIS</t>
  </si>
  <si>
    <t>Undocumented</t>
  </si>
  <si>
    <t>DATEDIF</t>
  </si>
  <si>
    <t>DATUMVERSCHIL</t>
  </si>
  <si>
    <t>DATESTRING</t>
  </si>
  <si>
    <t>DATUMNOTATIE</t>
  </si>
  <si>
    <t>NUMBERSTRING</t>
  </si>
  <si>
    <t>GETALNOTATIE</t>
  </si>
  <si>
    <t>USDOLLAR</t>
  </si>
  <si>
    <t>Analysis Toolpak</t>
  </si>
  <si>
    <t>EDATE</t>
  </si>
  <si>
    <t>ZELFDE.DAG</t>
  </si>
  <si>
    <t>EOMONTH</t>
  </si>
  <si>
    <t>LAATSTE.DAG</t>
  </si>
  <si>
    <t>NETWORKDAYS</t>
  </si>
  <si>
    <t>NETTO.WERKDAGEN</t>
  </si>
  <si>
    <t>WEEKNUM</t>
  </si>
  <si>
    <t>WEEKNUMMER</t>
  </si>
  <si>
    <t>WORKDAY</t>
  </si>
  <si>
    <t>WERKDAG</t>
  </si>
  <si>
    <t>YEARFRAC</t>
  </si>
  <si>
    <t>JAAR.DEEL</t>
  </si>
  <si>
    <t>Engineering</t>
  </si>
  <si>
    <t>BESSELI</t>
  </si>
  <si>
    <t>BESSEL.I</t>
  </si>
  <si>
    <t>BESSELJ</t>
  </si>
  <si>
    <t>BESSEL.J</t>
  </si>
  <si>
    <t>BESSELK</t>
  </si>
  <si>
    <t>BESSEL.K</t>
  </si>
  <si>
    <t>BESSELY</t>
  </si>
  <si>
    <t>BESSEL.Y</t>
  </si>
  <si>
    <t>BIN2DEC</t>
  </si>
  <si>
    <t>BIN.N.DEC</t>
  </si>
  <si>
    <t>BIN2HEX</t>
  </si>
  <si>
    <t>BIN.N.HEX</t>
  </si>
  <si>
    <t>BIN2OCT</t>
  </si>
  <si>
    <t>BIN.N.OCT</t>
  </si>
  <si>
    <t>COMPLEX</t>
  </si>
  <si>
    <t>CONVERT</t>
  </si>
  <si>
    <t>CONVERTEREN</t>
  </si>
  <si>
    <t>DEC2BIN</t>
  </si>
  <si>
    <t>DEC.N.BIN</t>
  </si>
  <si>
    <t>DEC2HEX</t>
  </si>
  <si>
    <t>DEC.N.HEX</t>
  </si>
  <si>
    <t>DEC2OCT</t>
  </si>
  <si>
    <t>DEC.N.OCT</t>
  </si>
  <si>
    <t>DELTA</t>
  </si>
  <si>
    <t>ERF</t>
  </si>
  <si>
    <t>FOUTFUNCTIE</t>
  </si>
  <si>
    <t>ERFC</t>
  </si>
  <si>
    <t>FOUT.COMPLEMENT</t>
  </si>
  <si>
    <t>GESTEP</t>
  </si>
  <si>
    <t>GROTER.DAN</t>
  </si>
  <si>
    <t>HEX2BIN</t>
  </si>
  <si>
    <t>HEX.N.BIN</t>
  </si>
  <si>
    <t>HEX2DEC</t>
  </si>
  <si>
    <t>HEX.N.DEC</t>
  </si>
  <si>
    <t>HEX2OCT</t>
  </si>
  <si>
    <t>HEX.N.OCT</t>
  </si>
  <si>
    <t>IMABS</t>
  </si>
  <si>
    <t>C.ABS</t>
  </si>
  <si>
    <t>IMAGINARY</t>
  </si>
  <si>
    <t>C.IM.DEEL</t>
  </si>
  <si>
    <t>IMARGUMENT</t>
  </si>
  <si>
    <t>C.ARGUMENT</t>
  </si>
  <si>
    <t>IMCONJUGATE</t>
  </si>
  <si>
    <t>C.TOEGEVOEGD</t>
  </si>
  <si>
    <t>IMCOS</t>
  </si>
  <si>
    <t>C.COS</t>
  </si>
  <si>
    <t>IMDIV</t>
  </si>
  <si>
    <t>C.QUOTIENT</t>
  </si>
  <si>
    <t>IMEXP</t>
  </si>
  <si>
    <t>C.EXP</t>
  </si>
  <si>
    <t>IMLN</t>
  </si>
  <si>
    <t>C.LN</t>
  </si>
  <si>
    <t>IMLOG10</t>
  </si>
  <si>
    <t>C.LOG10</t>
  </si>
  <si>
    <t>IMLOG2</t>
  </si>
  <si>
    <t>C.LOG2</t>
  </si>
  <si>
    <t>IMPOWER</t>
  </si>
  <si>
    <t>C.MACHT</t>
  </si>
  <si>
    <t>IMPRODUCT</t>
  </si>
  <si>
    <t>C.PRODUCT</t>
  </si>
  <si>
    <t>IMREAL</t>
  </si>
  <si>
    <t>C.REEEL.DEEL</t>
  </si>
  <si>
    <t>IMSIN</t>
  </si>
  <si>
    <t>C.SIN</t>
  </si>
  <si>
    <t>IMSQRT</t>
  </si>
  <si>
    <t>C.WORTEL</t>
  </si>
  <si>
    <t>IMSUB</t>
  </si>
  <si>
    <t>C.VERSCHIL</t>
  </si>
  <si>
    <t>IMSUM</t>
  </si>
  <si>
    <t>C.SOM</t>
  </si>
  <si>
    <t>OCT2BIN</t>
  </si>
  <si>
    <t>OCT.N.BIN</t>
  </si>
  <si>
    <t>OCT2DEC</t>
  </si>
  <si>
    <t>OCT.N.DEC</t>
  </si>
  <si>
    <t>OCT2HEX</t>
  </si>
  <si>
    <t>OCT.N.HEX</t>
  </si>
  <si>
    <t>ACCRINT</t>
  </si>
  <si>
    <t>SAMENG.RENTE</t>
  </si>
  <si>
    <t>ACCRINTM</t>
  </si>
  <si>
    <t>SAMENG.RENTE.V</t>
  </si>
  <si>
    <t>AMORDEGRC</t>
  </si>
  <si>
    <t>AMORLINC</t>
  </si>
  <si>
    <t>COUPDAYBS</t>
  </si>
  <si>
    <t>COUP.DAGEN.BB</t>
  </si>
  <si>
    <t>COUPDAYS</t>
  </si>
  <si>
    <t>COUP.DAGEN</t>
  </si>
  <si>
    <t>COUPDAYSNC</t>
  </si>
  <si>
    <t>COUP.DAGEN.VV</t>
  </si>
  <si>
    <t>COUPNCD</t>
  </si>
  <si>
    <t>COUP.DATUM.NB</t>
  </si>
  <si>
    <t>COUPNUM</t>
  </si>
  <si>
    <t>COUP.AANTAL</t>
  </si>
  <si>
    <t>COUPPCD</t>
  </si>
  <si>
    <t>COUP.DATUM.VB</t>
  </si>
  <si>
    <t>CUMIPMT</t>
  </si>
  <si>
    <t>CUM.RENTE</t>
  </si>
  <si>
    <t>CUMPRINC</t>
  </si>
  <si>
    <t>CUM.HOOFDSOM</t>
  </si>
  <si>
    <t>DISC</t>
  </si>
  <si>
    <t>DISCONTO</t>
  </si>
  <si>
    <t>DOLLARDE</t>
  </si>
  <si>
    <t>GULDEN.DE</t>
  </si>
  <si>
    <t>DOLLARFR</t>
  </si>
  <si>
    <t>GULDEN.BR</t>
  </si>
  <si>
    <t>DURATION</t>
  </si>
  <si>
    <t>DUUR</t>
  </si>
  <si>
    <t>EFFECT</t>
  </si>
  <si>
    <t>EFFECT.RENTE</t>
  </si>
  <si>
    <t>FVSCHEDULE</t>
  </si>
  <si>
    <t>TOEK.WAARDE2</t>
  </si>
  <si>
    <t>INTRATE</t>
  </si>
  <si>
    <t>RENTEPERCENTAGE</t>
  </si>
  <si>
    <t>MDURATION</t>
  </si>
  <si>
    <t>AANG.DUUR</t>
  </si>
  <si>
    <t>NOMINAL</t>
  </si>
  <si>
    <t>NOMINALE.RENTE</t>
  </si>
  <si>
    <t>ODDFPRICE</t>
  </si>
  <si>
    <t>AFW.ET.PRIJS</t>
  </si>
  <si>
    <t>ODDFYIELD</t>
  </si>
  <si>
    <t>AFW.ET.REND</t>
  </si>
  <si>
    <t>ODDLPRICE</t>
  </si>
  <si>
    <t>AFW.LT.PRIJS</t>
  </si>
  <si>
    <t>ODDLYIELD</t>
  </si>
  <si>
    <t>AFW.LT.REND</t>
  </si>
  <si>
    <t>PRICE</t>
  </si>
  <si>
    <t>PRIJS.NOM</t>
  </si>
  <si>
    <t>PRICEDISC</t>
  </si>
  <si>
    <t>PRIJS.DISCONTO</t>
  </si>
  <si>
    <t>PRICEMAT</t>
  </si>
  <si>
    <t>PRIJS.VERVALDAG</t>
  </si>
  <si>
    <t>RECEIVED</t>
  </si>
  <si>
    <t>OPBRENGST</t>
  </si>
  <si>
    <t>TBILLEQ</t>
  </si>
  <si>
    <t>SCHATK.OBL</t>
  </si>
  <si>
    <t>TBILLPRICE</t>
  </si>
  <si>
    <t>SCHATK.PRIJS</t>
  </si>
  <si>
    <t>TBILLYIELD</t>
  </si>
  <si>
    <t>SCHATK.REND</t>
  </si>
  <si>
    <t>XIRR</t>
  </si>
  <si>
    <t>IR.SCHEMA</t>
  </si>
  <si>
    <t>XNPV</t>
  </si>
  <si>
    <t>NHW2</t>
  </si>
  <si>
    <t>YIELD</t>
  </si>
  <si>
    <t>RENDEMENT</t>
  </si>
  <si>
    <t>YIELDDISC</t>
  </si>
  <si>
    <t>REND.DISCONTO</t>
  </si>
  <si>
    <t>YIELDMAT</t>
  </si>
  <si>
    <t>REND.VERVAL</t>
  </si>
  <si>
    <t>ISEVEN</t>
  </si>
  <si>
    <t>IS.EVEN</t>
  </si>
  <si>
    <t>ISODD</t>
  </si>
  <si>
    <t>IS.ONEVEN</t>
  </si>
  <si>
    <t>FACTDOUBLE</t>
  </si>
  <si>
    <t>DUBBELE.FACULTEIT</t>
  </si>
  <si>
    <t>GCD</t>
  </si>
  <si>
    <t>GGD</t>
  </si>
  <si>
    <t>LCM</t>
  </si>
  <si>
    <t>KGV</t>
  </si>
  <si>
    <t>MROUND</t>
  </si>
  <si>
    <t>AFRONDEN.N.VEELVOUD</t>
  </si>
  <si>
    <t>MULTINOMIAL</t>
  </si>
  <si>
    <t>MULTINOMIAAL</t>
  </si>
  <si>
    <t>QUOTIENT</t>
  </si>
  <si>
    <t>RANDBETWEEN</t>
  </si>
  <si>
    <t>ASELECTTUSSEN</t>
  </si>
  <si>
    <t>SERIESSUM</t>
  </si>
  <si>
    <t>SOM.MACHTREEKS</t>
  </si>
  <si>
    <t>SQRTPI</t>
  </si>
  <si>
    <t>WORTEL.PI</t>
  </si>
  <si>
    <t>efficiëntie</t>
  </si>
  <si>
    <t>formules in voorwaardelijke opmaak</t>
  </si>
  <si>
    <t>notaties</t>
  </si>
  <si>
    <t>kleuren</t>
  </si>
  <si>
    <t>dubbelen</t>
  </si>
  <si>
    <t>unieken</t>
  </si>
  <si>
    <t>KLEUR DE ...</t>
  </si>
  <si>
    <t>dubbelen behalve de eerste keer</t>
  </si>
  <si>
    <t>dubbele de eerste keer</t>
  </si>
  <si>
    <t>als waarden</t>
  </si>
  <si>
    <t>kolombreedten</t>
  </si>
  <si>
    <t>links</t>
  </si>
  <si>
    <t>transponeren</t>
  </si>
  <si>
    <t>vermenigvuldigen en optellen</t>
  </si>
  <si>
    <t>opmaak</t>
  </si>
  <si>
    <t>nieuw gebruik levert nieuwe inzichten</t>
  </si>
  <si>
    <t>CELLEN SAMENVOEGEN:</t>
  </si>
  <si>
    <t>vermijd zoveel als mogelijk !</t>
  </si>
  <si>
    <t>gebruik Celeigenschappen | Uitlijning |</t>
  </si>
  <si>
    <t xml:space="preserve">             | Centreren over selectie</t>
  </si>
  <si>
    <t>laatste keer</t>
  </si>
  <si>
    <r>
      <t xml:space="preserve">verschillende elementen
</t>
    </r>
    <r>
      <rPr>
        <sz val="10"/>
        <rFont val="Arial"/>
        <family val="2"/>
      </rPr>
      <t>(staan in volgorde)</t>
    </r>
  </si>
  <si>
    <t>Naam</t>
  </si>
  <si>
    <t>AUTOMATISCH SORTEREN:</t>
  </si>
  <si>
    <t>coefficiënt</t>
  </si>
  <si>
    <t>met formules en zonder VBA</t>
  </si>
  <si>
    <t>aanverwante functie: RANG</t>
  </si>
  <si>
    <t>bij tekst: matrixformule van John Walkenbach</t>
  </si>
  <si>
    <t>horse</t>
  </si>
  <si>
    <t>donkey</t>
  </si>
  <si>
    <t>zebra</t>
  </si>
  <si>
    <t>pig</t>
  </si>
  <si>
    <t>dog</t>
  </si>
  <si>
    <t>elephant</t>
  </si>
  <si>
    <t>bear</t>
  </si>
  <si>
    <t>pinguin</t>
  </si>
  <si>
    <t>turkey</t>
  </si>
  <si>
    <t>rabbit</t>
  </si>
  <si>
    <t>cat</t>
  </si>
  <si>
    <t>hyena</t>
  </si>
  <si>
    <t>data</t>
  </si>
  <si>
    <t>gesorteerd</t>
  </si>
  <si>
    <t>DATA VALIDATIE:</t>
  </si>
  <si>
    <t>Kies een persoon:</t>
  </si>
  <si>
    <t>keuzelijsten</t>
  </si>
  <si>
    <t>mogen op ander tabblad staan</t>
  </si>
  <si>
    <t>beschermt tegen foute invoer</t>
  </si>
  <si>
    <t>niet bestand tegen overplakken</t>
  </si>
  <si>
    <t>invoer van getallen</t>
  </si>
  <si>
    <t>aangepast: formules</t>
  </si>
  <si>
    <t>Kies ja of neen:</t>
  </si>
  <si>
    <t>of aanduiding van een fout via voorwaardeljke opmaak</t>
  </si>
  <si>
    <r>
      <t xml:space="preserve">Kies 3 </t>
    </r>
    <r>
      <rPr>
        <b/>
        <sz val="10"/>
        <rFont val="Arial"/>
        <family val="2"/>
      </rPr>
      <t>verschillende</t>
    </r>
    <r>
      <rPr>
        <sz val="10"/>
        <rFont val="Arial"/>
      </rPr>
      <t xml:space="preserve"> personen:</t>
    </r>
  </si>
  <si>
    <t>voetbaluitslag</t>
  </si>
  <si>
    <t>Antwerpen</t>
  </si>
  <si>
    <t>Brussel</t>
  </si>
  <si>
    <t>Kies een stad:</t>
  </si>
  <si>
    <t>dubbele validatie</t>
  </si>
  <si>
    <t>0-3</t>
  </si>
  <si>
    <t>Standard - Lierse</t>
  </si>
  <si>
    <t>Kies een getal tussen 5 en 10:</t>
  </si>
  <si>
    <t>Verdeel 100 € over 3 mensen:</t>
  </si>
  <si>
    <t>Persoon 1:</t>
  </si>
  <si>
    <t>Persoon 2:</t>
  </si>
  <si>
    <t>Persoon 3:</t>
  </si>
  <si>
    <t>verdeel een getal over meerdere cellen</t>
  </si>
  <si>
    <t>bericht (ook als opmerking)</t>
  </si>
  <si>
    <t>LINKS:</t>
  </si>
  <si>
    <t>Invoegen | Hyperlink</t>
  </si>
  <si>
    <t>personen</t>
  </si>
  <si>
    <t>naar de Powerpoint presentatie:</t>
  </si>
  <si>
    <t>Excel training AEXIS.ppt</t>
  </si>
  <si>
    <t>HYPERLINK functie:</t>
  </si>
  <si>
    <t>HYPERLINK functie</t>
  </si>
  <si>
    <t>naar een andere plaats in dit bestand:</t>
  </si>
  <si>
    <t>Item</t>
  </si>
  <si>
    <t>Jones</t>
  </si>
  <si>
    <t>Binders</t>
  </si>
  <si>
    <t>Black</t>
  </si>
  <si>
    <t>Pens</t>
  </si>
  <si>
    <t>Gill</t>
  </si>
  <si>
    <t>Red</t>
  </si>
  <si>
    <t>Clipboards</t>
  </si>
  <si>
    <t>Ho</t>
  </si>
  <si>
    <t>Blue</t>
  </si>
  <si>
    <t>Pencils</t>
  </si>
  <si>
    <t>Omzet</t>
  </si>
  <si>
    <t>Prijs</t>
  </si>
  <si>
    <t>Eenheden</t>
  </si>
  <si>
    <t>Kleur</t>
  </si>
  <si>
    <t>Vertegenwoordiger</t>
  </si>
  <si>
    <t>Datum</t>
  </si>
  <si>
    <t>unieke elementen</t>
  </si>
  <si>
    <t>AUTOFILTER:</t>
  </si>
  <si>
    <t>UITGEBREIDE FILTER:</t>
  </si>
  <si>
    <t>DRAAITABEL:</t>
  </si>
  <si>
    <t>ingewikkelde filters</t>
  </si>
  <si>
    <t>SORTEREN:</t>
  </si>
  <si>
    <t>max. 3 criteria</t>
  </si>
  <si>
    <t>of toch niet?</t>
  </si>
  <si>
    <t>filter instellen</t>
  </si>
  <si>
    <t>sorteren</t>
  </si>
  <si>
    <t>met EN en OF</t>
  </si>
  <si>
    <t>data analyse</t>
  </si>
  <si>
    <t>EXTRA FUNCTIES:</t>
  </si>
  <si>
    <t>laatste datum</t>
  </si>
  <si>
    <t>in een zin</t>
  </si>
  <si>
    <t>laatste dag van deze maand</t>
  </si>
  <si>
    <t>dag van de week</t>
  </si>
  <si>
    <t>aantal werkdagen tot vakantie</t>
  </si>
  <si>
    <t>nu</t>
  </si>
  <si>
    <t>nu, als getal</t>
  </si>
  <si>
    <t>aantal keer a in "laatste datum"</t>
  </si>
  <si>
    <t>element in de tabel op rij 10 en kolom 5</t>
  </si>
  <si>
    <t>VULGREEP:</t>
  </si>
  <si>
    <t>diverse tijdsbesparende functies</t>
  </si>
  <si>
    <t>DRAAIGRAFIEK:</t>
  </si>
  <si>
    <t>grafiek op basis van draaitabel</t>
  </si>
  <si>
    <t>kan erg "gecustomized" worden</t>
  </si>
  <si>
    <t>Grafieken... ;-)</t>
  </si>
  <si>
    <t>ANDERE EXCEL FEATURES:</t>
  </si>
  <si>
    <t>data uit externe bronnen</t>
  </si>
  <si>
    <t>Access query</t>
  </si>
  <si>
    <r>
      <t>Extra | Oplosser (</t>
    </r>
    <r>
      <rPr>
        <i/>
        <sz val="10"/>
        <rFont val="Arial"/>
        <family val="2"/>
      </rPr>
      <t>Tools | Solver</t>
    </r>
    <r>
      <rPr>
        <sz val="10"/>
        <rFont val="Arial"/>
      </rPr>
      <t>)</t>
    </r>
  </si>
  <si>
    <r>
      <t>Opmaak | Stijl (</t>
    </r>
    <r>
      <rPr>
        <i/>
        <sz val="10"/>
        <rFont val="Arial"/>
        <family val="2"/>
      </rPr>
      <t>Format</t>
    </r>
    <r>
      <rPr>
        <sz val="10"/>
        <rFont val="Arial"/>
      </rPr>
      <t xml:space="preserve"> | </t>
    </r>
    <r>
      <rPr>
        <i/>
        <sz val="10"/>
        <rFont val="Arial"/>
        <family val="2"/>
      </rPr>
      <t>Style</t>
    </r>
    <r>
      <rPr>
        <sz val="10"/>
        <rFont val="Arial"/>
      </rPr>
      <t>)</t>
    </r>
  </si>
  <si>
    <r>
      <t>Extra | Doelzoeker (</t>
    </r>
    <r>
      <rPr>
        <i/>
        <sz val="10"/>
        <rFont val="Arial"/>
        <family val="2"/>
      </rPr>
      <t>Tools</t>
    </r>
    <r>
      <rPr>
        <sz val="10"/>
        <rFont val="Arial"/>
      </rPr>
      <t xml:space="preserve"> | </t>
    </r>
    <r>
      <rPr>
        <i/>
        <sz val="10"/>
        <rFont val="Arial"/>
        <family val="2"/>
      </rPr>
      <t>Goal seek</t>
    </r>
    <r>
      <rPr>
        <sz val="10"/>
        <rFont val="Arial"/>
      </rPr>
      <t>)</t>
    </r>
  </si>
  <si>
    <r>
      <t>Data | Subtotalen (</t>
    </r>
    <r>
      <rPr>
        <i/>
        <sz val="10"/>
        <rFont val="Arial"/>
        <family val="2"/>
      </rPr>
      <t>Data</t>
    </r>
    <r>
      <rPr>
        <sz val="10"/>
        <rFont val="Arial"/>
        <family val="2"/>
      </rPr>
      <t xml:space="preserve"> | </t>
    </r>
    <r>
      <rPr>
        <i/>
        <sz val="10"/>
        <rFont val="Arial"/>
        <family val="2"/>
      </rPr>
      <t>Subtotals</t>
    </r>
    <r>
      <rPr>
        <sz val="10"/>
        <rFont val="Arial"/>
      </rPr>
      <t>)</t>
    </r>
  </si>
  <si>
    <r>
      <t>Data | Form (</t>
    </r>
    <r>
      <rPr>
        <i/>
        <sz val="10"/>
        <rFont val="Arial"/>
        <family val="2"/>
      </rPr>
      <t>Data</t>
    </r>
    <r>
      <rPr>
        <sz val="10"/>
        <rFont val="Arial"/>
        <family val="2"/>
      </rPr>
      <t xml:space="preserve"> | </t>
    </r>
    <r>
      <rPr>
        <i/>
        <sz val="10"/>
        <rFont val="Arial"/>
        <family val="2"/>
      </rPr>
      <t>Formulier</t>
    </r>
    <r>
      <rPr>
        <sz val="10"/>
        <rFont val="Arial"/>
      </rPr>
      <t>)</t>
    </r>
  </si>
  <si>
    <r>
      <t>Extra | Scenarios (</t>
    </r>
    <r>
      <rPr>
        <i/>
        <sz val="10"/>
        <rFont val="Arial"/>
        <family val="2"/>
      </rPr>
      <t>Tools</t>
    </r>
    <r>
      <rPr>
        <sz val="10"/>
        <rFont val="Arial"/>
      </rPr>
      <t xml:space="preserve"> | </t>
    </r>
    <r>
      <rPr>
        <i/>
        <sz val="10"/>
        <rFont val="Arial"/>
        <family val="2"/>
      </rPr>
      <t>Scenarios</t>
    </r>
    <r>
      <rPr>
        <sz val="10"/>
        <rFont val="Arial"/>
      </rPr>
      <t>)</t>
    </r>
  </si>
  <si>
    <t>LIJSTEN:</t>
  </si>
  <si>
    <t>bijkomende mogelijkheden</t>
  </si>
  <si>
    <t>Subtotalen:</t>
  </si>
  <si>
    <t>internet (www.sport.be)</t>
  </si>
  <si>
    <r>
      <t>Beeld | Aangepaste weergave (</t>
    </r>
    <r>
      <rPr>
        <i/>
        <sz val="10"/>
        <rFont val="Arial"/>
        <family val="2"/>
      </rPr>
      <t>View</t>
    </r>
    <r>
      <rPr>
        <sz val="10"/>
        <rFont val="Arial"/>
      </rPr>
      <t xml:space="preserve"> | C</t>
    </r>
    <r>
      <rPr>
        <i/>
        <sz val="10"/>
        <rFont val="Arial"/>
        <family val="2"/>
      </rPr>
      <t>ustom view</t>
    </r>
    <r>
      <rPr>
        <sz val="10"/>
        <rFont val="Arial"/>
      </rPr>
      <t>)</t>
    </r>
  </si>
  <si>
    <t>ASAP UTILITIES:</t>
  </si>
  <si>
    <t>tijd is te kort om dit allemaal te bespreken</t>
  </si>
  <si>
    <t>Bastien Mensink</t>
  </si>
  <si>
    <t>ANALYSIS TOOLPAK</t>
  </si>
  <si>
    <t>SOMPRODUCT:</t>
  </si>
  <si>
    <t>"onregelmatige" bereiken</t>
  </si>
  <si>
    <t>Nesten van ALS functies</t>
  </si>
  <si>
    <t>maximaal 7 ALS functies nesten: opzoektabel</t>
  </si>
  <si>
    <t>opzoektabel</t>
  </si>
  <si>
    <t>VOLATIELE FUNCTIES</t>
  </si>
  <si>
    <t>Afdrukken en Pagina-opmaak</t>
  </si>
  <si>
    <t>2 nadelen: iets langer opslaan en afhankelijkheid</t>
  </si>
  <si>
    <t>Functies in Excel 2003</t>
  </si>
  <si>
    <t>ctrl-shift-Enter</t>
  </si>
  <si>
    <t>Zie het andere bestand op mijn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</si>
</sst>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.000000"/>
    <numFmt numFmtId="169" formatCode="#,##0.00\ &quot;€&quot;"/>
    <numFmt numFmtId="170" formatCode="d/m/yyyy"/>
    <numFmt numFmtId="171" formatCode="&quot;maat &quot;#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61">
    <xf numFmtId="0" fontId="0" fillId="0" borderId="0" xfId="0"/>
    <xf numFmtId="0" fontId="3" fillId="0" borderId="0" xfId="0" applyFont="1"/>
    <xf numFmtId="1" fontId="0" fillId="0" borderId="0" xfId="0" applyNumberFormat="1"/>
    <xf numFmtId="1" fontId="3" fillId="0" borderId="0" xfId="0" applyNumberFormat="1" applyFont="1"/>
    <xf numFmtId="0" fontId="3" fillId="2" borderId="0" xfId="0" applyFont="1" applyFill="1"/>
    <xf numFmtId="0" fontId="0" fillId="2" borderId="0" xfId="0" applyFill="1"/>
    <xf numFmtId="0" fontId="3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7" fillId="3" borderId="0" xfId="2" applyFont="1" applyFill="1" applyBorder="1" applyAlignment="1">
      <alignment horizontal="left" vertical="top"/>
    </xf>
    <xf numFmtId="0" fontId="2" fillId="0" borderId="0" xfId="2" applyFont="1"/>
    <xf numFmtId="0" fontId="1" fillId="0" borderId="0" xfId="2" applyFont="1" applyBorder="1" applyAlignment="1">
      <alignment horizontal="left"/>
    </xf>
    <xf numFmtId="49" fontId="5" fillId="0" borderId="0" xfId="2" applyNumberFormat="1" applyFont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49" fontId="5" fillId="0" borderId="0" xfId="2" applyNumberFormat="1" applyFont="1" applyFill="1" applyBorder="1" applyAlignment="1">
      <alignment horizontal="left"/>
    </xf>
    <xf numFmtId="49" fontId="5" fillId="0" borderId="0" xfId="2" quotePrefix="1" applyNumberFormat="1" applyFont="1" applyBorder="1" applyAlignment="1">
      <alignment horizontal="left"/>
    </xf>
    <xf numFmtId="0" fontId="1" fillId="0" borderId="0" xfId="2" applyFont="1" applyAlignment="1">
      <alignment horizontal="left"/>
    </xf>
    <xf numFmtId="170" fontId="0" fillId="0" borderId="0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quotePrefix="1"/>
    <xf numFmtId="0" fontId="8" fillId="4" borderId="0" xfId="2" applyFont="1" applyFill="1"/>
    <xf numFmtId="0" fontId="9" fillId="4" borderId="0" xfId="2" applyFont="1" applyFill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169" fontId="0" fillId="5" borderId="4" xfId="0" applyNumberFormat="1" applyFill="1" applyBorder="1"/>
    <xf numFmtId="0" fontId="4" fillId="0" borderId="0" xfId="1" applyAlignment="1" applyProtection="1"/>
    <xf numFmtId="14" fontId="0" fillId="0" borderId="0" xfId="0" applyNumberFormat="1"/>
    <xf numFmtId="169" fontId="0" fillId="0" borderId="0" xfId="0" applyNumberFormat="1"/>
    <xf numFmtId="0" fontId="0" fillId="0" borderId="0" xfId="0" applyNumberFormat="1"/>
    <xf numFmtId="22" fontId="0" fillId="0" borderId="0" xfId="0" applyNumberFormat="1"/>
    <xf numFmtId="0" fontId="0" fillId="0" borderId="0" xfId="0" applyAlignment="1">
      <alignment horizontal="left" indent="3"/>
    </xf>
    <xf numFmtId="0" fontId="4" fillId="0" borderId="0" xfId="1" applyAlignment="1" applyProtection="1">
      <alignment horizontal="left" indent="1"/>
    </xf>
    <xf numFmtId="0" fontId="0" fillId="5" borderId="0" xfId="0" applyFill="1"/>
    <xf numFmtId="0" fontId="3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" fontId="0" fillId="0" borderId="0" xfId="0" applyNumberFormat="1" applyProtection="1">
      <protection locked="0"/>
    </xf>
    <xf numFmtId="1" fontId="0" fillId="2" borderId="0" xfId="0" applyNumberFormat="1" applyFill="1" applyProtection="1">
      <protection locked="0"/>
    </xf>
    <xf numFmtId="1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indent="1"/>
      <protection locked="0"/>
    </xf>
    <xf numFmtId="1" fontId="4" fillId="0" borderId="0" xfId="1" applyNumberFormat="1" applyAlignment="1" applyProtection="1">
      <protection locked="0"/>
    </xf>
    <xf numFmtId="1" fontId="0" fillId="0" borderId="0" xfId="0" applyNumberFormat="1" applyProtection="1"/>
    <xf numFmtId="168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71" fontId="0" fillId="0" borderId="0" xfId="0" applyNumberFormat="1" applyProtection="1"/>
  </cellXfs>
  <cellStyles count="3">
    <cellStyle name="Hyperlink" xfId="1" builtinId="8"/>
    <cellStyle name="Normal" xfId="0" builtinId="0"/>
    <cellStyle name="Normal_Beschikbare formules" xfId="2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Excel%20training%20AEXIS.ppt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sap-utilities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0"/>
  </sheetPr>
  <dimension ref="B2:K36"/>
  <sheetViews>
    <sheetView tabSelected="1" workbookViewId="0"/>
  </sheetViews>
  <sheetFormatPr defaultRowHeight="12.75" x14ac:dyDescent="0.2"/>
  <cols>
    <col min="1" max="1" width="4.7109375" style="49" customWidth="1"/>
    <col min="2" max="2" width="12.5703125" style="49" customWidth="1"/>
    <col min="3" max="7" width="13.28515625" style="49" customWidth="1"/>
    <col min="8" max="8" width="9.140625" style="49"/>
    <col min="9" max="9" width="1.7109375" style="49" customWidth="1"/>
    <col min="10" max="10" width="30.5703125" style="49" customWidth="1"/>
    <col min="11" max="16384" width="9.140625" style="49"/>
  </cols>
  <sheetData>
    <row r="2" spans="2:11" x14ac:dyDescent="0.2">
      <c r="B2" s="47" t="s">
        <v>16</v>
      </c>
      <c r="C2" s="48"/>
      <c r="D2" s="48"/>
      <c r="J2" s="47" t="s">
        <v>18</v>
      </c>
    </row>
    <row r="3" spans="2:11" x14ac:dyDescent="0.2">
      <c r="B3" s="50"/>
    </row>
    <row r="4" spans="2:11" x14ac:dyDescent="0.2">
      <c r="C4" s="50" t="str">
        <f>C11</f>
        <v>Leeftijd</v>
      </c>
      <c r="D4" s="50" t="str">
        <f>D11</f>
        <v>Gewicht</v>
      </c>
      <c r="E4" s="50" t="str">
        <f>E11</f>
        <v>Lengte</v>
      </c>
      <c r="F4" s="50" t="str">
        <f>F11</f>
        <v>Schoenmaat</v>
      </c>
      <c r="G4" s="50" t="str">
        <f>G11</f>
        <v>Salaris</v>
      </c>
      <c r="J4" s="49" t="str">
        <f>"Wat is de leeftijd van "&amp;J6&amp;"?"</f>
        <v>Wat is de leeftijd van Hugo?</v>
      </c>
      <c r="K4" s="51"/>
    </row>
    <row r="5" spans="2:11" x14ac:dyDescent="0.2">
      <c r="B5" s="49" t="s">
        <v>4</v>
      </c>
      <c r="C5" s="49">
        <v>20</v>
      </c>
      <c r="D5" s="49">
        <v>60</v>
      </c>
      <c r="E5" s="49">
        <v>160</v>
      </c>
      <c r="F5" s="49">
        <v>37</v>
      </c>
      <c r="G5" s="49">
        <v>1200</v>
      </c>
    </row>
    <row r="6" spans="2:11" x14ac:dyDescent="0.2">
      <c r="B6" s="49" t="s">
        <v>5</v>
      </c>
      <c r="C6" s="49">
        <v>80</v>
      </c>
      <c r="D6" s="49">
        <v>90</v>
      </c>
      <c r="E6" s="49">
        <v>185</v>
      </c>
      <c r="F6" s="49">
        <v>44</v>
      </c>
      <c r="G6" s="49">
        <v>1700</v>
      </c>
      <c r="J6" s="51" t="s">
        <v>13</v>
      </c>
      <c r="K6" s="52">
        <f ca="1">VLOOKUP(J6,$B$12:$C$21,2,FALSE)</f>
        <v>27</v>
      </c>
    </row>
    <row r="8" spans="2:11" x14ac:dyDescent="0.2">
      <c r="K8" s="52">
        <f ca="1">IF(COUNTIF($B$12:$B$21,J6)=0,"",K6)</f>
        <v>27</v>
      </c>
    </row>
    <row r="9" spans="2:11" x14ac:dyDescent="0.2">
      <c r="B9" s="47" t="s">
        <v>17</v>
      </c>
    </row>
    <row r="10" spans="2:11" x14ac:dyDescent="0.2">
      <c r="J10" s="49" t="s">
        <v>45</v>
      </c>
      <c r="K10" s="48">
        <f ca="1">IF(ISERROR(K6),"",K6)</f>
        <v>27</v>
      </c>
    </row>
    <row r="11" spans="2:11" x14ac:dyDescent="0.2">
      <c r="C11" s="50" t="s">
        <v>0</v>
      </c>
      <c r="D11" s="50" t="s">
        <v>1</v>
      </c>
      <c r="E11" s="50" t="s">
        <v>3</v>
      </c>
      <c r="F11" s="50" t="s">
        <v>2</v>
      </c>
      <c r="G11" s="50" t="s">
        <v>6</v>
      </c>
    </row>
    <row r="12" spans="2:11" x14ac:dyDescent="0.2">
      <c r="B12" s="53" t="s">
        <v>7</v>
      </c>
      <c r="C12" s="57">
        <f t="shared" ref="C12:C21" ca="1" si="0">C$5+INT(RAND()*(C$6-C$5))</f>
        <v>23</v>
      </c>
      <c r="D12" s="57">
        <f t="shared" ref="D12:G21" ca="1" si="1">D$5+INT(RAND()*(D$6-D$5))</f>
        <v>79</v>
      </c>
      <c r="E12" s="57">
        <f t="shared" ca="1" si="1"/>
        <v>178</v>
      </c>
      <c r="F12" s="60">
        <f t="shared" ca="1" si="1"/>
        <v>37</v>
      </c>
      <c r="G12" s="57">
        <f t="shared" ca="1" si="1"/>
        <v>1349</v>
      </c>
    </row>
    <row r="13" spans="2:11" x14ac:dyDescent="0.2">
      <c r="B13" s="53" t="s">
        <v>8</v>
      </c>
      <c r="C13" s="57">
        <f t="shared" ca="1" si="0"/>
        <v>69</v>
      </c>
      <c r="D13" s="57">
        <f t="shared" ca="1" si="1"/>
        <v>74</v>
      </c>
      <c r="E13" s="57">
        <f t="shared" ca="1" si="1"/>
        <v>179</v>
      </c>
      <c r="F13" s="60">
        <f t="shared" ca="1" si="1"/>
        <v>41</v>
      </c>
      <c r="G13" s="57">
        <f t="shared" ca="1" si="1"/>
        <v>1648</v>
      </c>
    </row>
    <row r="14" spans="2:11" x14ac:dyDescent="0.2">
      <c r="B14" s="53" t="s">
        <v>9</v>
      </c>
      <c r="C14" s="57">
        <f t="shared" ca="1" si="0"/>
        <v>33</v>
      </c>
      <c r="D14" s="57">
        <f t="shared" ca="1" si="1"/>
        <v>70</v>
      </c>
      <c r="E14" s="57">
        <f t="shared" ca="1" si="1"/>
        <v>166</v>
      </c>
      <c r="F14" s="60">
        <f t="shared" ca="1" si="1"/>
        <v>38</v>
      </c>
      <c r="G14" s="57">
        <f t="shared" ca="1" si="1"/>
        <v>1215</v>
      </c>
      <c r="J14" s="54" t="s">
        <v>25</v>
      </c>
    </row>
    <row r="15" spans="2:11" x14ac:dyDescent="0.2">
      <c r="B15" s="53" t="s">
        <v>10</v>
      </c>
      <c r="C15" s="57">
        <f t="shared" ca="1" si="0"/>
        <v>20</v>
      </c>
      <c r="D15" s="57">
        <f t="shared" ca="1" si="1"/>
        <v>81</v>
      </c>
      <c r="E15" s="57">
        <f t="shared" ca="1" si="1"/>
        <v>176</v>
      </c>
      <c r="F15" s="60">
        <f t="shared" ca="1" si="1"/>
        <v>40</v>
      </c>
      <c r="G15" s="57">
        <f t="shared" ca="1" si="1"/>
        <v>1405</v>
      </c>
      <c r="J15" s="55" t="s">
        <v>21</v>
      </c>
    </row>
    <row r="16" spans="2:11" x14ac:dyDescent="0.2">
      <c r="B16" s="53" t="s">
        <v>11</v>
      </c>
      <c r="C16" s="57">
        <f t="shared" ca="1" si="0"/>
        <v>21</v>
      </c>
      <c r="D16" s="57">
        <f t="shared" ca="1" si="1"/>
        <v>72</v>
      </c>
      <c r="E16" s="57">
        <f t="shared" ca="1" si="1"/>
        <v>179</v>
      </c>
      <c r="F16" s="60">
        <f t="shared" ca="1" si="1"/>
        <v>38</v>
      </c>
      <c r="G16" s="57">
        <f t="shared" ca="1" si="1"/>
        <v>1391</v>
      </c>
      <c r="J16" s="55" t="s">
        <v>22</v>
      </c>
    </row>
    <row r="17" spans="2:10" x14ac:dyDescent="0.2">
      <c r="B17" s="53" t="s">
        <v>12</v>
      </c>
      <c r="C17" s="57">
        <f t="shared" ca="1" si="0"/>
        <v>31</v>
      </c>
      <c r="D17" s="57">
        <f t="shared" ca="1" si="1"/>
        <v>83</v>
      </c>
      <c r="E17" s="57">
        <f t="shared" ca="1" si="1"/>
        <v>171</v>
      </c>
      <c r="F17" s="60">
        <f t="shared" ca="1" si="1"/>
        <v>41</v>
      </c>
      <c r="G17" s="57">
        <f t="shared" ca="1" si="1"/>
        <v>1670</v>
      </c>
      <c r="J17" s="55" t="s">
        <v>23</v>
      </c>
    </row>
    <row r="18" spans="2:10" x14ac:dyDescent="0.2">
      <c r="B18" s="53" t="s">
        <v>43</v>
      </c>
      <c r="C18" s="57">
        <f t="shared" ca="1" si="0"/>
        <v>68</v>
      </c>
      <c r="D18" s="57">
        <f t="shared" ca="1" si="1"/>
        <v>60</v>
      </c>
      <c r="E18" s="57">
        <f t="shared" ca="1" si="1"/>
        <v>174</v>
      </c>
      <c r="F18" s="60">
        <f t="shared" ca="1" si="1"/>
        <v>37</v>
      </c>
      <c r="G18" s="57">
        <f t="shared" ca="1" si="1"/>
        <v>1354</v>
      </c>
      <c r="J18" s="55" t="s">
        <v>20</v>
      </c>
    </row>
    <row r="19" spans="2:10" x14ac:dyDescent="0.2">
      <c r="B19" s="53" t="s">
        <v>13</v>
      </c>
      <c r="C19" s="57">
        <f t="shared" ca="1" si="0"/>
        <v>27</v>
      </c>
      <c r="D19" s="57">
        <f t="shared" ca="1" si="1"/>
        <v>72</v>
      </c>
      <c r="E19" s="57">
        <f t="shared" ca="1" si="1"/>
        <v>179</v>
      </c>
      <c r="F19" s="60">
        <f t="shared" ca="1" si="1"/>
        <v>43</v>
      </c>
      <c r="G19" s="57">
        <f t="shared" ca="1" si="1"/>
        <v>1510</v>
      </c>
      <c r="J19" s="55" t="s">
        <v>862</v>
      </c>
    </row>
    <row r="20" spans="2:10" x14ac:dyDescent="0.2">
      <c r="B20" s="53" t="s">
        <v>14</v>
      </c>
      <c r="C20" s="57">
        <f t="shared" ca="1" si="0"/>
        <v>57</v>
      </c>
      <c r="D20" s="57">
        <f t="shared" ca="1" si="1"/>
        <v>62</v>
      </c>
      <c r="E20" s="57">
        <f t="shared" ca="1" si="1"/>
        <v>164</v>
      </c>
      <c r="F20" s="60">
        <f t="shared" ca="1" si="1"/>
        <v>42</v>
      </c>
      <c r="G20" s="57">
        <f t="shared" ca="1" si="1"/>
        <v>1498</v>
      </c>
    </row>
    <row r="21" spans="2:10" x14ac:dyDescent="0.2">
      <c r="B21" s="53" t="s">
        <v>15</v>
      </c>
      <c r="C21" s="57">
        <f t="shared" ca="1" si="0"/>
        <v>57</v>
      </c>
      <c r="D21" s="57">
        <f t="shared" ca="1" si="1"/>
        <v>65</v>
      </c>
      <c r="E21" s="57">
        <f t="shared" ca="1" si="1"/>
        <v>167</v>
      </c>
      <c r="F21" s="60">
        <f t="shared" ca="1" si="1"/>
        <v>43</v>
      </c>
      <c r="G21" s="57">
        <f t="shared" ca="1" si="1"/>
        <v>1586</v>
      </c>
      <c r="J21" s="54" t="s">
        <v>26</v>
      </c>
    </row>
    <row r="22" spans="2:10" x14ac:dyDescent="0.2">
      <c r="J22" s="55" t="s">
        <v>27</v>
      </c>
    </row>
    <row r="23" spans="2:10" x14ac:dyDescent="0.2">
      <c r="J23" s="55"/>
    </row>
    <row r="24" spans="2:10" x14ac:dyDescent="0.2">
      <c r="J24" s="54" t="s">
        <v>28</v>
      </c>
    </row>
    <row r="25" spans="2:10" x14ac:dyDescent="0.2">
      <c r="B25" s="58"/>
      <c r="C25" s="51"/>
      <c r="D25" s="58"/>
      <c r="E25" s="58"/>
      <c r="F25" s="58"/>
      <c r="G25" s="58"/>
      <c r="H25" s="58"/>
      <c r="J25" s="55" t="s">
        <v>19</v>
      </c>
    </row>
    <row r="26" spans="2:10" x14ac:dyDescent="0.2">
      <c r="C26" s="51"/>
      <c r="D26" s="51"/>
      <c r="E26" s="51"/>
      <c r="F26" s="51"/>
      <c r="G26" s="51"/>
      <c r="J26" s="55" t="s">
        <v>24</v>
      </c>
    </row>
    <row r="27" spans="2:10" x14ac:dyDescent="0.2">
      <c r="C27" s="51"/>
      <c r="D27" s="51"/>
      <c r="E27" s="51"/>
      <c r="F27" s="51"/>
      <c r="G27" s="51"/>
    </row>
    <row r="28" spans="2:10" x14ac:dyDescent="0.2">
      <c r="C28" s="59"/>
      <c r="D28" s="51"/>
      <c r="E28" s="51"/>
      <c r="F28" s="51"/>
      <c r="G28" s="51"/>
      <c r="J28" s="54" t="s">
        <v>837</v>
      </c>
    </row>
    <row r="29" spans="2:10" x14ac:dyDescent="0.2">
      <c r="B29" s="58"/>
      <c r="C29" s="59"/>
      <c r="D29" s="58"/>
      <c r="E29" s="58"/>
      <c r="F29" s="58"/>
      <c r="G29" s="58"/>
      <c r="H29" s="58"/>
      <c r="J29" s="55" t="s">
        <v>838</v>
      </c>
    </row>
    <row r="30" spans="2:10" x14ac:dyDescent="0.2">
      <c r="C30" s="59"/>
      <c r="D30" s="51"/>
      <c r="E30" s="51"/>
      <c r="F30" s="51"/>
      <c r="G30" s="51"/>
    </row>
    <row r="31" spans="2:10" x14ac:dyDescent="0.2">
      <c r="C31" s="59"/>
      <c r="D31" s="51"/>
      <c r="E31" s="51"/>
      <c r="F31" s="51"/>
      <c r="G31" s="51"/>
    </row>
    <row r="32" spans="2:10" x14ac:dyDescent="0.2">
      <c r="C32" s="59"/>
      <c r="D32" s="51"/>
      <c r="E32" s="51"/>
      <c r="F32" s="51"/>
      <c r="G32" s="51"/>
    </row>
    <row r="33" spans="3:7" x14ac:dyDescent="0.2">
      <c r="C33" s="59"/>
      <c r="D33" s="51"/>
      <c r="E33" s="51"/>
      <c r="F33" s="51"/>
      <c r="G33" s="51"/>
    </row>
    <row r="34" spans="3:7" x14ac:dyDescent="0.2">
      <c r="C34" s="59"/>
      <c r="D34" s="51"/>
      <c r="E34" s="56"/>
      <c r="F34" s="56"/>
      <c r="G34" s="56"/>
    </row>
    <row r="35" spans="3:7" x14ac:dyDescent="0.2">
      <c r="C35" s="59"/>
      <c r="D35" s="51"/>
      <c r="E35" s="56"/>
      <c r="F35" s="56"/>
      <c r="G35" s="56"/>
    </row>
    <row r="36" spans="3:7" x14ac:dyDescent="0.2">
      <c r="C36" s="59"/>
    </row>
  </sheetData>
  <dataConsolidate leftLabels="1" topLabels="1">
    <dataRefs count="1">
      <dataRef ref="H28" sheet="Excel training 1"/>
    </dataRefs>
  </dataConsolidate>
  <phoneticPr fontId="2" type="noConversion"/>
  <conditionalFormatting sqref="C12:G21">
    <cfRule type="expression" dxfId="6" priority="1" stopIfTrue="1">
      <formula>AND(C12&gt;C$22,vo=1)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0"/>
  </sheetPr>
  <dimension ref="B2:J55"/>
  <sheetViews>
    <sheetView workbookViewId="0">
      <pane xSplit="1" ySplit="21" topLeftCell="B22" activePane="bottomRight" state="frozen"/>
      <selection pane="topRight"/>
      <selection pane="bottomLeft"/>
      <selection pane="bottomRight" activeCell="B22" sqref="B22"/>
    </sheetView>
  </sheetViews>
  <sheetFormatPr defaultRowHeight="12.75" x14ac:dyDescent="0.2"/>
  <cols>
    <col min="1" max="1" width="4.7109375" customWidth="1"/>
    <col min="2" max="2" width="23.140625" customWidth="1"/>
    <col min="3" max="7" width="13.28515625" customWidth="1"/>
    <col min="9" max="9" width="35.7109375" customWidth="1"/>
    <col min="10" max="10" width="12.7109375" customWidth="1"/>
    <col min="11" max="11" width="14.5703125" customWidth="1"/>
    <col min="12" max="16" width="4.42578125" bestFit="1" customWidth="1"/>
  </cols>
  <sheetData>
    <row r="2" spans="2:10" x14ac:dyDescent="0.2">
      <c r="B2" s="4" t="s">
        <v>16</v>
      </c>
      <c r="C2" s="5"/>
      <c r="D2" s="5"/>
      <c r="I2" s="1" t="s">
        <v>30</v>
      </c>
    </row>
    <row r="3" spans="2:10" x14ac:dyDescent="0.2">
      <c r="B3" s="1"/>
      <c r="I3" s="7" t="s">
        <v>732</v>
      </c>
    </row>
    <row r="4" spans="2:10" x14ac:dyDescent="0.2">
      <c r="C4" s="1" t="str">
        <f>C11</f>
        <v>Leeftijd</v>
      </c>
      <c r="D4" s="1" t="str">
        <f>D11</f>
        <v>Gewicht</v>
      </c>
      <c r="E4" s="1" t="str">
        <f>E11</f>
        <v>Lengte</v>
      </c>
      <c r="F4" s="1" t="str">
        <f>F11</f>
        <v>Schoenmaat</v>
      </c>
      <c r="G4" s="1" t="str">
        <f>G11</f>
        <v>Salaris</v>
      </c>
      <c r="I4" s="7" t="s">
        <v>736</v>
      </c>
    </row>
    <row r="5" spans="2:10" x14ac:dyDescent="0.2">
      <c r="B5" t="s">
        <v>4</v>
      </c>
      <c r="C5">
        <f>'Excel training 1'!C5</f>
        <v>20</v>
      </c>
      <c r="D5">
        <f>'Excel training 1'!D5</f>
        <v>60</v>
      </c>
      <c r="E5">
        <f>'Excel training 1'!E5</f>
        <v>160</v>
      </c>
      <c r="F5">
        <f>'Excel training 1'!F5</f>
        <v>37</v>
      </c>
      <c r="G5">
        <f>'Excel training 1'!G5</f>
        <v>1200</v>
      </c>
      <c r="I5" s="7" t="s">
        <v>737</v>
      </c>
      <c r="J5" s="31"/>
    </row>
    <row r="6" spans="2:10" x14ac:dyDescent="0.2">
      <c r="B6" t="s">
        <v>5</v>
      </c>
      <c r="C6">
        <f>'Excel training 1'!C6</f>
        <v>80</v>
      </c>
      <c r="D6">
        <f>'Excel training 1'!D6</f>
        <v>90</v>
      </c>
      <c r="E6">
        <f>'Excel training 1'!E6</f>
        <v>185</v>
      </c>
      <c r="F6">
        <f>'Excel training 1'!F6</f>
        <v>44</v>
      </c>
      <c r="G6">
        <f>'Excel training 1'!G6</f>
        <v>1700</v>
      </c>
      <c r="I6" s="7" t="s">
        <v>735</v>
      </c>
    </row>
    <row r="7" spans="2:10" x14ac:dyDescent="0.2">
      <c r="I7" s="7" t="s">
        <v>734</v>
      </c>
    </row>
    <row r="8" spans="2:10" x14ac:dyDescent="0.2">
      <c r="I8" s="7" t="s">
        <v>733</v>
      </c>
    </row>
    <row r="9" spans="2:10" x14ac:dyDescent="0.2">
      <c r="B9" s="4" t="s">
        <v>17</v>
      </c>
    </row>
    <row r="10" spans="2:10" x14ac:dyDescent="0.2">
      <c r="I10" s="6" t="s">
        <v>29</v>
      </c>
    </row>
    <row r="11" spans="2:10" x14ac:dyDescent="0.2">
      <c r="C11" s="1" t="s">
        <v>0</v>
      </c>
      <c r="D11" s="1" t="s">
        <v>1</v>
      </c>
      <c r="E11" s="1" t="s">
        <v>3</v>
      </c>
      <c r="F11" s="1" t="s">
        <v>2</v>
      </c>
      <c r="G11" s="1" t="s">
        <v>6</v>
      </c>
      <c r="I11" s="7" t="s">
        <v>44</v>
      </c>
    </row>
    <row r="12" spans="2:10" x14ac:dyDescent="0.2">
      <c r="B12" s="3" t="s">
        <v>7</v>
      </c>
      <c r="C12" s="2">
        <f t="shared" ref="C12:G21" ca="1" si="0">C$5+INT(RAND()*(C$6-C$5))</f>
        <v>38</v>
      </c>
      <c r="D12" s="2">
        <f t="shared" ca="1" si="0"/>
        <v>60</v>
      </c>
      <c r="E12">
        <f t="shared" ca="1" si="0"/>
        <v>163</v>
      </c>
      <c r="F12" s="2">
        <f t="shared" ca="1" si="0"/>
        <v>38</v>
      </c>
      <c r="G12" s="2">
        <f t="shared" ca="1" si="0"/>
        <v>1302</v>
      </c>
      <c r="I12" s="7" t="s">
        <v>723</v>
      </c>
    </row>
    <row r="13" spans="2:10" x14ac:dyDescent="0.2">
      <c r="B13" s="3" t="s">
        <v>8</v>
      </c>
      <c r="C13" s="2">
        <f t="shared" ca="1" si="0"/>
        <v>24</v>
      </c>
      <c r="D13" s="2">
        <f t="shared" ca="1" si="0"/>
        <v>70</v>
      </c>
      <c r="E13">
        <f t="shared" ca="1" si="0"/>
        <v>179</v>
      </c>
      <c r="F13" s="2">
        <f t="shared" ca="1" si="0"/>
        <v>37</v>
      </c>
      <c r="G13" s="2">
        <f t="shared" ca="1" si="0"/>
        <v>1647</v>
      </c>
      <c r="I13" s="7"/>
    </row>
    <row r="14" spans="2:10" x14ac:dyDescent="0.2">
      <c r="B14" s="3" t="s">
        <v>9</v>
      </c>
      <c r="C14" s="2">
        <f t="shared" ca="1" si="0"/>
        <v>33</v>
      </c>
      <c r="D14" s="2">
        <f t="shared" ca="1" si="0"/>
        <v>88</v>
      </c>
      <c r="E14">
        <f t="shared" ca="1" si="0"/>
        <v>173</v>
      </c>
      <c r="F14" s="2">
        <f t="shared" ca="1" si="0"/>
        <v>39</v>
      </c>
      <c r="G14" s="2">
        <f t="shared" ca="1" si="0"/>
        <v>1309</v>
      </c>
      <c r="I14" s="6" t="s">
        <v>861</v>
      </c>
    </row>
    <row r="15" spans="2:10" x14ac:dyDescent="0.2">
      <c r="B15" s="3" t="s">
        <v>10</v>
      </c>
      <c r="C15" s="2">
        <f t="shared" ca="1" si="0"/>
        <v>43</v>
      </c>
      <c r="D15" s="2">
        <f t="shared" ca="1" si="0"/>
        <v>86</v>
      </c>
      <c r="F15" s="2">
        <f t="shared" ca="1" si="0"/>
        <v>37</v>
      </c>
      <c r="G15" s="2">
        <f t="shared" ca="1" si="0"/>
        <v>1611</v>
      </c>
      <c r="I15" s="7" t="s">
        <v>738</v>
      </c>
      <c r="J15" s="8">
        <f ca="1">SUMPRODUCT(C12:C21,D12:D21)</f>
        <v>31068</v>
      </c>
    </row>
    <row r="16" spans="2:10" x14ac:dyDescent="0.2">
      <c r="B16" s="3" t="s">
        <v>11</v>
      </c>
      <c r="C16" s="2">
        <f t="shared" ca="1" si="0"/>
        <v>38</v>
      </c>
      <c r="D16" s="2">
        <f t="shared" ca="1" si="0"/>
        <v>67</v>
      </c>
      <c r="E16">
        <f t="shared" ca="1" si="0"/>
        <v>175</v>
      </c>
      <c r="F16" s="2">
        <f t="shared" ca="1" si="0"/>
        <v>37</v>
      </c>
      <c r="G16" s="2">
        <f t="shared" ca="1" si="0"/>
        <v>1638</v>
      </c>
      <c r="I16" s="7"/>
    </row>
    <row r="17" spans="2:9" x14ac:dyDescent="0.2">
      <c r="B17" s="3" t="s">
        <v>12</v>
      </c>
      <c r="C17" s="2">
        <f t="shared" ca="1" si="0"/>
        <v>25</v>
      </c>
      <c r="D17" s="2">
        <f t="shared" ca="1" si="0"/>
        <v>84</v>
      </c>
      <c r="E17">
        <f t="shared" ca="1" si="0"/>
        <v>178</v>
      </c>
      <c r="F17" s="2">
        <f t="shared" ca="1" si="0"/>
        <v>40</v>
      </c>
      <c r="G17" s="2">
        <f t="shared" ca="1" si="0"/>
        <v>1420</v>
      </c>
      <c r="I17" s="7"/>
    </row>
    <row r="18" spans="2:9" x14ac:dyDescent="0.2">
      <c r="B18" s="3" t="s">
        <v>43</v>
      </c>
      <c r="C18" s="2">
        <f t="shared" ca="1" si="0"/>
        <v>21</v>
      </c>
      <c r="D18" s="2">
        <f t="shared" ca="1" si="0"/>
        <v>64</v>
      </c>
      <c r="E18">
        <f t="shared" ca="1" si="0"/>
        <v>173</v>
      </c>
      <c r="F18" s="2">
        <f t="shared" ca="1" si="0"/>
        <v>40</v>
      </c>
      <c r="G18" s="2">
        <f t="shared" ca="1" si="0"/>
        <v>1282</v>
      </c>
    </row>
    <row r="19" spans="2:9" x14ac:dyDescent="0.2">
      <c r="B19" s="3" t="s">
        <v>13</v>
      </c>
      <c r="C19" s="2">
        <f t="shared" ca="1" si="0"/>
        <v>76</v>
      </c>
      <c r="D19" s="2">
        <f t="shared" ca="1" si="0"/>
        <v>61</v>
      </c>
      <c r="E19">
        <f t="shared" ca="1" si="0"/>
        <v>171</v>
      </c>
      <c r="F19" s="2">
        <f t="shared" ca="1" si="0"/>
        <v>37</v>
      </c>
      <c r="G19" s="2">
        <f t="shared" ca="1" si="0"/>
        <v>1449</v>
      </c>
    </row>
    <row r="20" spans="2:9" x14ac:dyDescent="0.2">
      <c r="B20" s="3" t="s">
        <v>14</v>
      </c>
      <c r="C20" s="2">
        <f t="shared" ca="1" si="0"/>
        <v>58</v>
      </c>
      <c r="D20" s="2">
        <f t="shared" ca="1" si="0"/>
        <v>85</v>
      </c>
      <c r="E20">
        <f t="shared" ca="1" si="0"/>
        <v>174</v>
      </c>
      <c r="F20" s="2">
        <f t="shared" ca="1" si="0"/>
        <v>39</v>
      </c>
      <c r="G20" s="2">
        <f t="shared" ca="1" si="0"/>
        <v>1322</v>
      </c>
    </row>
    <row r="21" spans="2:9" x14ac:dyDescent="0.2">
      <c r="B21" s="3" t="s">
        <v>15</v>
      </c>
      <c r="C21" s="2">
        <f t="shared" ca="1" si="0"/>
        <v>75</v>
      </c>
      <c r="D21" s="2">
        <f t="shared" ca="1" si="0"/>
        <v>66</v>
      </c>
      <c r="E21">
        <f t="shared" ca="1" si="0"/>
        <v>173</v>
      </c>
      <c r="F21" s="2">
        <f t="shared" ca="1" si="0"/>
        <v>38</v>
      </c>
      <c r="G21" s="2">
        <f t="shared" ca="1" si="0"/>
        <v>1298</v>
      </c>
    </row>
    <row r="26" spans="2:9" x14ac:dyDescent="0.2">
      <c r="B26" s="8">
        <f>COUNTA($B$12:$B$21)</f>
        <v>10</v>
      </c>
      <c r="C26" t="s">
        <v>31</v>
      </c>
    </row>
    <row r="28" spans="2:9" x14ac:dyDescent="0.2">
      <c r="B28" s="8">
        <f ca="1">COUNTIF($C$12:$C$21,"&gt;50")</f>
        <v>3</v>
      </c>
      <c r="C28" t="s">
        <v>33</v>
      </c>
    </row>
    <row r="29" spans="2:9" x14ac:dyDescent="0.2">
      <c r="B29" s="9">
        <f ca="1">COUNTIF($C$12:$C$21,"&gt;=40")-COUNTIF($C$12:$C$21,"&gt;=50")</f>
        <v>1</v>
      </c>
      <c r="C29" t="s">
        <v>32</v>
      </c>
    </row>
    <row r="30" spans="2:9" x14ac:dyDescent="0.2">
      <c r="B30" s="9">
        <f>COUNTIF($B$12:$B$21,"*d*")</f>
        <v>2</v>
      </c>
      <c r="C30" t="s">
        <v>48</v>
      </c>
    </row>
    <row r="32" spans="2:9" x14ac:dyDescent="0.2">
      <c r="B32" s="8">
        <f ca="1">COUNTIF($C$12:$C$21,"&gt;" &amp; AVERAGE($C$5:$C$6))</f>
        <v>3</v>
      </c>
      <c r="C32" t="str">
        <f>"Aantal mensen ouder dan "&amp;AVERAGE($C$5:$C$6)&amp;", met celverwijzing"</f>
        <v>Aantal mensen ouder dan 50, met celverwijzing</v>
      </c>
    </row>
    <row r="34" spans="2:5" x14ac:dyDescent="0.2">
      <c r="B34" s="9">
        <f ca="1">SUMIF($F$12:$F$21,39,$G$12:$G$21)</f>
        <v>2631</v>
      </c>
      <c r="C34" t="s">
        <v>36</v>
      </c>
    </row>
    <row r="35" spans="2:5" x14ac:dyDescent="0.2">
      <c r="B35" s="9">
        <f ca="1">SUMPRODUCT(($F$12:$F$21=39)*($E$12:$E$21&lt;=200)*($G$12:$G$21))</f>
        <v>2631</v>
      </c>
      <c r="C35" t="str">
        <f>C34</f>
        <v>Totaal salaris van de mensen met schoenmaat 39</v>
      </c>
    </row>
    <row r="37" spans="2:5" x14ac:dyDescent="0.2">
      <c r="B37" s="9">
        <f ca="1">SUMPRODUCT((LEFT($B$12:$B$21,1)="H")*($D$12:$D$21))</f>
        <v>146</v>
      </c>
      <c r="C37" t="s">
        <v>34</v>
      </c>
    </row>
    <row r="40" spans="2:5" x14ac:dyDescent="0.2">
      <c r="B40" t="s">
        <v>42</v>
      </c>
    </row>
    <row r="42" spans="2:5" x14ac:dyDescent="0.2">
      <c r="B42" t="s">
        <v>35</v>
      </c>
    </row>
    <row r="43" spans="2:5" x14ac:dyDescent="0.2">
      <c r="B43" t="s">
        <v>40</v>
      </c>
      <c r="C43" s="9">
        <f t="array" aca="1" ref="C43" ca="1">AVERAGE(IF($G$12:$G$21&gt;1300,$E$12:$E$21,""))</f>
        <v>151.625</v>
      </c>
      <c r="E43" t="s">
        <v>870</v>
      </c>
    </row>
    <row r="44" spans="2:5" x14ac:dyDescent="0.2">
      <c r="B44" t="s">
        <v>41</v>
      </c>
      <c r="C44" s="9">
        <f ca="1">DAVERAGE($C$11:$G$21,$E$11,$D$45:$D$46)</f>
        <v>173.28571428571428</v>
      </c>
    </row>
    <row r="45" spans="2:5" x14ac:dyDescent="0.2">
      <c r="D45" t="s">
        <v>6</v>
      </c>
    </row>
    <row r="46" spans="2:5" x14ac:dyDescent="0.2">
      <c r="D46" s="10" t="s">
        <v>37</v>
      </c>
    </row>
    <row r="48" spans="2:5" x14ac:dyDescent="0.2">
      <c r="B48" t="s">
        <v>39</v>
      </c>
    </row>
    <row r="49" spans="2:9" x14ac:dyDescent="0.2">
      <c r="B49" t="s">
        <v>40</v>
      </c>
      <c r="C49" s="9">
        <f t="array" aca="1" ref="C49" ca="1">AVERAGE(IF(($G$12:$G$21&gt;$G$5)*($F$12:$F$21&lt;=42),$E$12:$E$21,""))</f>
        <v>155.9</v>
      </c>
    </row>
    <row r="50" spans="2:9" x14ac:dyDescent="0.2">
      <c r="B50" t="s">
        <v>41</v>
      </c>
      <c r="C50" s="9">
        <f ca="1">DAVERAGE($C$11:$G$21,$E$11,$C$51:$D$52)</f>
        <v>173.28571428571428</v>
      </c>
    </row>
    <row r="51" spans="2:9" x14ac:dyDescent="0.2">
      <c r="C51" t="s">
        <v>2</v>
      </c>
      <c r="D51" t="s">
        <v>6</v>
      </c>
    </row>
    <row r="52" spans="2:9" x14ac:dyDescent="0.2">
      <c r="B52" s="10"/>
      <c r="C52" s="10" t="s">
        <v>38</v>
      </c>
      <c r="D52" s="10" t="s">
        <v>37</v>
      </c>
    </row>
    <row r="53" spans="2:9" x14ac:dyDescent="0.2">
      <c r="D53" s="10"/>
    </row>
    <row r="54" spans="2:9" x14ac:dyDescent="0.2">
      <c r="B54" t="s">
        <v>47</v>
      </c>
    </row>
    <row r="55" spans="2:9" x14ac:dyDescent="0.2">
      <c r="C55" s="8">
        <f t="array" aca="1" ref="C55" ca="1">SUM(LARGE($G$12:$G$21,{1;2;3;4;5}))</f>
        <v>7765</v>
      </c>
      <c r="D55">
        <f ca="1">SUM(E55:I55)</f>
        <v>7765</v>
      </c>
      <c r="E55" s="11">
        <f ca="1">LARGE($G$12:$G$21,1)</f>
        <v>1647</v>
      </c>
      <c r="F55" s="11">
        <f ca="1">LARGE($G$12:$G$21,2)</f>
        <v>1638</v>
      </c>
      <c r="G55" s="11">
        <f ca="1">LARGE($G$12:$G$21,3)</f>
        <v>1611</v>
      </c>
      <c r="H55" s="11">
        <f ca="1">LARGE($G$12:$G$21,4)</f>
        <v>1449</v>
      </c>
      <c r="I55" s="11">
        <f ca="1">LARGE($G$12:$G$21,5)</f>
        <v>1420</v>
      </c>
    </row>
  </sheetData>
  <dataConsolidate leftLabels="1" topLabels="1">
    <dataRefs count="1">
      <dataRef ref="H28" sheet="Excel training 1"/>
    </dataRefs>
  </dataConsolid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50"/>
  </sheetPr>
  <dimension ref="A2:I36"/>
  <sheetViews>
    <sheetView workbookViewId="0"/>
  </sheetViews>
  <sheetFormatPr defaultRowHeight="12.75" x14ac:dyDescent="0.2"/>
  <cols>
    <col min="1" max="1" width="31.5703125" bestFit="1" customWidth="1"/>
    <col min="2" max="4" width="19.42578125" style="12" customWidth="1"/>
    <col min="5" max="5" width="18.7109375" style="12" customWidth="1"/>
    <col min="6" max="7" width="18.7109375" style="13" customWidth="1"/>
    <col min="9" max="9" width="41.85546875" customWidth="1"/>
    <col min="10" max="10" width="18.140625" customWidth="1"/>
    <col min="11" max="11" width="14.5703125" customWidth="1"/>
    <col min="12" max="16" width="4.42578125" bestFit="1" customWidth="1"/>
  </cols>
  <sheetData>
    <row r="2" spans="1:9" ht="46.5" customHeight="1" thickBot="1" x14ac:dyDescent="0.25">
      <c r="A2" s="34" t="s">
        <v>729</v>
      </c>
      <c r="B2" s="30" t="s">
        <v>727</v>
      </c>
      <c r="C2" s="30" t="s">
        <v>731</v>
      </c>
      <c r="D2" s="30" t="s">
        <v>730</v>
      </c>
      <c r="E2" s="30" t="s">
        <v>743</v>
      </c>
      <c r="F2" s="30" t="s">
        <v>728</v>
      </c>
      <c r="G2" s="30" t="s">
        <v>744</v>
      </c>
    </row>
    <row r="3" spans="1:9" x14ac:dyDescent="0.2">
      <c r="B3" s="14" t="s">
        <v>46</v>
      </c>
      <c r="C3" s="14" t="s">
        <v>46</v>
      </c>
      <c r="D3" s="14" t="s">
        <v>46</v>
      </c>
      <c r="E3" s="14" t="s">
        <v>46</v>
      </c>
      <c r="F3" s="14" t="s">
        <v>46</v>
      </c>
      <c r="G3" s="14" t="s">
        <v>46</v>
      </c>
      <c r="I3" s="1" t="s">
        <v>28</v>
      </c>
    </row>
    <row r="4" spans="1:9" x14ac:dyDescent="0.2">
      <c r="B4" s="15" t="s">
        <v>51</v>
      </c>
      <c r="C4" s="15" t="s">
        <v>51</v>
      </c>
      <c r="D4" s="15" t="s">
        <v>51</v>
      </c>
      <c r="E4" s="15" t="s">
        <v>51</v>
      </c>
      <c r="F4" s="15" t="s">
        <v>51</v>
      </c>
      <c r="G4" s="15" t="s">
        <v>50</v>
      </c>
      <c r="I4" s="7" t="s">
        <v>57</v>
      </c>
    </row>
    <row r="5" spans="1:9" x14ac:dyDescent="0.2">
      <c r="B5" s="15" t="s">
        <v>55</v>
      </c>
      <c r="C5" s="15" t="s">
        <v>55</v>
      </c>
      <c r="D5" s="15" t="s">
        <v>55</v>
      </c>
      <c r="E5" s="15" t="s">
        <v>55</v>
      </c>
      <c r="F5" s="15" t="s">
        <v>55</v>
      </c>
      <c r="G5" s="15" t="s">
        <v>50</v>
      </c>
      <c r="I5" s="7" t="s">
        <v>59</v>
      </c>
    </row>
    <row r="6" spans="1:9" x14ac:dyDescent="0.2">
      <c r="B6" s="15" t="s">
        <v>53</v>
      </c>
      <c r="C6" s="15" t="s">
        <v>53</v>
      </c>
      <c r="D6" s="15" t="s">
        <v>53</v>
      </c>
      <c r="E6" s="15" t="s">
        <v>53</v>
      </c>
      <c r="F6" s="15" t="s">
        <v>53</v>
      </c>
      <c r="G6" s="15" t="s">
        <v>50</v>
      </c>
      <c r="I6" s="7" t="s">
        <v>58</v>
      </c>
    </row>
    <row r="7" spans="1:9" x14ac:dyDescent="0.2">
      <c r="B7" s="15" t="s">
        <v>52</v>
      </c>
      <c r="C7" s="15" t="s">
        <v>52</v>
      </c>
      <c r="D7" s="15" t="s">
        <v>52</v>
      </c>
      <c r="E7" s="15" t="s">
        <v>52</v>
      </c>
      <c r="F7" s="15" t="s">
        <v>52</v>
      </c>
      <c r="G7" s="15" t="s">
        <v>51</v>
      </c>
      <c r="I7" s="7" t="s">
        <v>61</v>
      </c>
    </row>
    <row r="8" spans="1:9" x14ac:dyDescent="0.2">
      <c r="B8" s="15" t="s">
        <v>46</v>
      </c>
      <c r="C8" s="15" t="s">
        <v>46</v>
      </c>
      <c r="D8" s="15" t="s">
        <v>46</v>
      </c>
      <c r="E8" s="15" t="s">
        <v>46</v>
      </c>
      <c r="F8" s="15" t="s">
        <v>46</v>
      </c>
      <c r="G8" s="15" t="s">
        <v>52</v>
      </c>
      <c r="I8" s="7" t="s">
        <v>60</v>
      </c>
    </row>
    <row r="9" spans="1:9" x14ac:dyDescent="0.2">
      <c r="B9" s="15" t="s">
        <v>55</v>
      </c>
      <c r="C9" s="15" t="s">
        <v>55</v>
      </c>
      <c r="D9" s="15" t="s">
        <v>55</v>
      </c>
      <c r="E9" s="15" t="s">
        <v>55</v>
      </c>
      <c r="F9" s="15" t="s">
        <v>55</v>
      </c>
      <c r="G9" s="15" t="s">
        <v>52</v>
      </c>
      <c r="I9" s="7"/>
    </row>
    <row r="10" spans="1:9" x14ac:dyDescent="0.2">
      <c r="B10" s="16" t="s">
        <v>54</v>
      </c>
      <c r="C10" s="15" t="s">
        <v>54</v>
      </c>
      <c r="D10" s="15" t="s">
        <v>54</v>
      </c>
      <c r="E10" s="15" t="s">
        <v>54</v>
      </c>
      <c r="F10" s="15" t="s">
        <v>54</v>
      </c>
      <c r="G10" s="15" t="s">
        <v>53</v>
      </c>
      <c r="I10" s="6" t="s">
        <v>49</v>
      </c>
    </row>
    <row r="11" spans="1:9" x14ac:dyDescent="0.2">
      <c r="B11" s="15" t="s">
        <v>55</v>
      </c>
      <c r="C11" s="15" t="s">
        <v>55</v>
      </c>
      <c r="D11" s="15" t="s">
        <v>55</v>
      </c>
      <c r="E11" s="15" t="s">
        <v>55</v>
      </c>
      <c r="F11" s="15" t="s">
        <v>55</v>
      </c>
      <c r="G11" s="15" t="s">
        <v>53</v>
      </c>
      <c r="I11" s="7" t="s">
        <v>724</v>
      </c>
    </row>
    <row r="12" spans="1:9" ht="13.5" thickBot="1" x14ac:dyDescent="0.25">
      <c r="B12" s="17" t="s">
        <v>56</v>
      </c>
      <c r="C12" s="17" t="s">
        <v>56</v>
      </c>
      <c r="D12" s="17" t="s">
        <v>56</v>
      </c>
      <c r="E12" s="17" t="s">
        <v>56</v>
      </c>
      <c r="F12" s="17" t="s">
        <v>56</v>
      </c>
      <c r="G12" s="17" t="s">
        <v>54</v>
      </c>
      <c r="I12" s="7"/>
    </row>
    <row r="13" spans="1:9" x14ac:dyDescent="0.2">
      <c r="I13" s="6" t="s">
        <v>70</v>
      </c>
    </row>
    <row r="14" spans="1:9" x14ac:dyDescent="0.2">
      <c r="I14" s="7" t="s">
        <v>71</v>
      </c>
    </row>
    <row r="15" spans="1:9" x14ac:dyDescent="0.2">
      <c r="I15" s="7" t="s">
        <v>864</v>
      </c>
    </row>
    <row r="16" spans="1:9" x14ac:dyDescent="0.2">
      <c r="A16" s="18" t="s">
        <v>62</v>
      </c>
    </row>
    <row r="17" spans="1:9" x14ac:dyDescent="0.2">
      <c r="A17" t="s">
        <v>63</v>
      </c>
      <c r="B17" s="13" t="str">
        <f t="array" ref="B17">IF(MAX(COUNTIF(B$3:B$12,B$3:B$12))&gt;1,"ja","neen")</f>
        <v>ja</v>
      </c>
      <c r="I17" s="6" t="s">
        <v>866</v>
      </c>
    </row>
    <row r="18" spans="1:9" x14ac:dyDescent="0.2">
      <c r="B18" s="13"/>
      <c r="I18" s="7"/>
    </row>
    <row r="19" spans="1:9" x14ac:dyDescent="0.2">
      <c r="A19" t="s">
        <v>64</v>
      </c>
      <c r="B19" s="13">
        <f t="array" ref="B19">SUM(1/COUNTIF(B$3:B$12,B$3:B$12))</f>
        <v>6.9999999999999991</v>
      </c>
      <c r="C19" s="12" t="s">
        <v>65</v>
      </c>
      <c r="I19" s="6" t="s">
        <v>26</v>
      </c>
    </row>
    <row r="20" spans="1:9" x14ac:dyDescent="0.2">
      <c r="B20" s="13"/>
      <c r="I20" s="7" t="s">
        <v>725</v>
      </c>
    </row>
    <row r="21" spans="1:9" x14ac:dyDescent="0.2">
      <c r="A21" t="s">
        <v>66</v>
      </c>
      <c r="B21" s="13">
        <f t="array" ref="B21">SUM(IF(COUNTIF(B$3:B$12,B$3:B$12)&gt;1,1,0))</f>
        <v>5</v>
      </c>
      <c r="I21" s="7" t="s">
        <v>726</v>
      </c>
    </row>
    <row r="22" spans="1:9" x14ac:dyDescent="0.2">
      <c r="B22" s="13">
        <f t="array" ref="B22">SUM(--(COUNTIF(B$3:B$12,B$3:B$12)&gt;1))</f>
        <v>5</v>
      </c>
    </row>
    <row r="23" spans="1:9" x14ac:dyDescent="0.2">
      <c r="I23" s="6" t="s">
        <v>739</v>
      </c>
    </row>
    <row r="24" spans="1:9" x14ac:dyDescent="0.2">
      <c r="A24" s="20" t="s">
        <v>70</v>
      </c>
      <c r="I24" s="7" t="s">
        <v>740</v>
      </c>
    </row>
    <row r="25" spans="1:9" x14ac:dyDescent="0.2">
      <c r="A25" s="19" t="s">
        <v>69</v>
      </c>
      <c r="B25" s="13" t="b">
        <f>B3="a"</f>
        <v>1</v>
      </c>
      <c r="I25" s="7" t="s">
        <v>741</v>
      </c>
    </row>
    <row r="26" spans="1:9" x14ac:dyDescent="0.2">
      <c r="A26" s="19" t="s">
        <v>68</v>
      </c>
      <c r="B26" s="13">
        <f>IF(B3="a",1,0)</f>
        <v>1</v>
      </c>
      <c r="I26" s="7" t="s">
        <v>742</v>
      </c>
    </row>
    <row r="27" spans="1:9" x14ac:dyDescent="0.2">
      <c r="A27" s="19" t="s">
        <v>67</v>
      </c>
      <c r="B27" s="13">
        <f>--(B3="a")</f>
        <v>1</v>
      </c>
    </row>
    <row r="29" spans="1:9" x14ac:dyDescent="0.2">
      <c r="A29" s="19" t="s">
        <v>863</v>
      </c>
      <c r="B29" s="13" t="str">
        <f>IF(B19&lt;0,"geval 1",IF(B19&lt;1,"geval 2",IF(B19&lt;2,"geval 3",IF(B19&lt;3,"geval 4",IF(B19&lt;4,"geval 5",IF(B19&lt;5,"geval 6",IF(B19&lt;6,"geval 7",IF(B19&lt;7,"geval 8","geval 9"))))))))</f>
        <v>geval 9</v>
      </c>
      <c r="C29" s="12" t="s">
        <v>865</v>
      </c>
    </row>
    <row r="31" spans="1:9" x14ac:dyDescent="0.2">
      <c r="A31" s="20" t="s">
        <v>26</v>
      </c>
    </row>
    <row r="32" spans="1:9" x14ac:dyDescent="0.2">
      <c r="A32" s="19"/>
      <c r="B32" s="29">
        <f t="shared" ref="B32:D36" ca="1" si="0">TODAY()+ROW()*COLUMN()</f>
        <v>41705</v>
      </c>
      <c r="C32" s="29">
        <f t="shared" ca="1" si="0"/>
        <v>41737</v>
      </c>
      <c r="D32" s="29">
        <f t="shared" ca="1" si="0"/>
        <v>41769</v>
      </c>
    </row>
    <row r="33" spans="1:4" x14ac:dyDescent="0.2">
      <c r="A33" s="19"/>
      <c r="B33" s="29">
        <f t="shared" ca="1" si="0"/>
        <v>41707</v>
      </c>
      <c r="C33" s="29">
        <f t="shared" ca="1" si="0"/>
        <v>41740</v>
      </c>
      <c r="D33" s="29">
        <f t="shared" ca="1" si="0"/>
        <v>41773</v>
      </c>
    </row>
    <row r="34" spans="1:4" x14ac:dyDescent="0.2">
      <c r="A34" s="19"/>
      <c r="B34" s="29">
        <f t="shared" ca="1" si="0"/>
        <v>41709</v>
      </c>
      <c r="C34" s="29">
        <f t="shared" ca="1" si="0"/>
        <v>41743</v>
      </c>
      <c r="D34" s="29">
        <f t="shared" ca="1" si="0"/>
        <v>41777</v>
      </c>
    </row>
    <row r="35" spans="1:4" x14ac:dyDescent="0.2">
      <c r="B35" s="29">
        <f t="shared" ca="1" si="0"/>
        <v>41711</v>
      </c>
      <c r="C35" s="29">
        <f t="shared" ca="1" si="0"/>
        <v>41746</v>
      </c>
      <c r="D35" s="29">
        <f t="shared" ca="1" si="0"/>
        <v>41781</v>
      </c>
    </row>
    <row r="36" spans="1:4" x14ac:dyDescent="0.2">
      <c r="B36" s="29">
        <f t="shared" ca="1" si="0"/>
        <v>41713</v>
      </c>
      <c r="C36" s="29">
        <f t="shared" ca="1" si="0"/>
        <v>41749</v>
      </c>
      <c r="D36" s="29">
        <f t="shared" ca="1" si="0"/>
        <v>41785</v>
      </c>
    </row>
  </sheetData>
  <dataConsolidate leftLabels="1" topLabels="1">
    <dataRefs count="1">
      <dataRef ref="H28" sheet="Excel training 1"/>
    </dataRefs>
  </dataConsolidate>
  <phoneticPr fontId="2" type="noConversion"/>
  <conditionalFormatting sqref="F3:F12">
    <cfRule type="expression" dxfId="5" priority="1" stopIfTrue="1">
      <formula>COUNTIF($F$3:$F$12,F3)=1</formula>
    </cfRule>
  </conditionalFormatting>
  <conditionalFormatting sqref="G3:G12">
    <cfRule type="expression" dxfId="4" priority="2" stopIfTrue="1">
      <formula>IF(COUNTIF($G$3,G3)=1,TRUE,COUNTIF($G$3:G3,G3)=1)</formula>
    </cfRule>
  </conditionalFormatting>
  <conditionalFormatting sqref="E3:E12">
    <cfRule type="expression" dxfId="3" priority="3" stopIfTrue="1">
      <formula>IF(COUNTIF($E$3:$E$12,E3)=1,TRUE,COUNTIF($E$3:E3,E3)=COUNTIF($E$3:$E$12,E3))</formula>
    </cfRule>
  </conditionalFormatting>
  <conditionalFormatting sqref="D3:D12">
    <cfRule type="expression" dxfId="2" priority="4" stopIfTrue="1">
      <formula>IF(COUNTIF($D$3:$D$12,D3)=1,FALSE,NOT(COUNTIF($D$3:D3,D3)=1))</formula>
    </cfRule>
  </conditionalFormatting>
  <conditionalFormatting sqref="C3:C12">
    <cfRule type="expression" dxfId="1" priority="5" stopIfTrue="1">
      <formula>IF(COUNTIF($C$3:$C$12,C3)=1,FALSE,IF(COUNTIF($C$3:C3,C3)=1,TRUE,FALSE))</formula>
    </cfRule>
  </conditionalFormatting>
  <conditionalFormatting sqref="B3:B12">
    <cfRule type="expression" dxfId="0" priority="6" stopIfTrue="1">
      <formula>COUNTIF($B$3:$B$12,B3)&gt;1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0"/>
  </sheetPr>
  <dimension ref="A2:L26"/>
  <sheetViews>
    <sheetView workbookViewId="0"/>
  </sheetViews>
  <sheetFormatPr defaultRowHeight="12.75" x14ac:dyDescent="0.2"/>
  <cols>
    <col min="1" max="1" width="13.5703125" customWidth="1"/>
    <col min="2" max="2" width="7.7109375" customWidth="1"/>
    <col min="3" max="3" width="18.85546875" customWidth="1"/>
    <col min="4" max="4" width="7.85546875" bestFit="1" customWidth="1"/>
    <col min="5" max="5" width="8.42578125" bestFit="1" customWidth="1"/>
    <col min="6" max="6" width="7.28515625" bestFit="1" customWidth="1"/>
    <col min="7" max="7" width="12.42578125" bestFit="1" customWidth="1"/>
    <col min="8" max="8" width="7.28515625" bestFit="1" customWidth="1"/>
    <col min="9" max="9" width="16.140625" customWidth="1"/>
    <col min="10" max="11" width="14.85546875" customWidth="1"/>
    <col min="12" max="12" width="40.5703125" customWidth="1"/>
  </cols>
  <sheetData>
    <row r="2" spans="1:12" x14ac:dyDescent="0.2">
      <c r="L2" s="1" t="s">
        <v>746</v>
      </c>
    </row>
    <row r="3" spans="1:12" x14ac:dyDescent="0.2">
      <c r="A3" s="20" t="s">
        <v>747</v>
      </c>
      <c r="B3" s="1"/>
      <c r="C3" s="1" t="s">
        <v>745</v>
      </c>
      <c r="D3" s="1" t="str">
        <f>'Excel training 2'!C11</f>
        <v>Leeftijd</v>
      </c>
      <c r="E3" s="1" t="str">
        <f>'Excel training 2'!D11</f>
        <v>Gewicht</v>
      </c>
      <c r="F3" s="1" t="str">
        <f>'Excel training 2'!E11</f>
        <v>Lengte</v>
      </c>
      <c r="G3" s="1" t="str">
        <f>'Excel training 2'!F11</f>
        <v>Schoenmaat</v>
      </c>
      <c r="H3" s="1" t="str">
        <f>'Excel training 2'!G11</f>
        <v>Salaris</v>
      </c>
      <c r="L3" s="7" t="s">
        <v>748</v>
      </c>
    </row>
    <row r="4" spans="1:12" x14ac:dyDescent="0.2">
      <c r="A4">
        <f ca="1">D4+E4/10^3+F4/10^6+G4/10^8+H4/10^13+ROW(C4)/10^15</f>
        <v>38.060163380130213</v>
      </c>
      <c r="B4">
        <v>1</v>
      </c>
      <c r="C4" s="1" t="str">
        <f>'Excel training 2'!B12</f>
        <v>Jef</v>
      </c>
      <c r="D4">
        <f ca="1">'Excel training 2'!C12</f>
        <v>38</v>
      </c>
      <c r="E4">
        <f ca="1">'Excel training 2'!D12</f>
        <v>60</v>
      </c>
      <c r="F4">
        <f ca="1">'Excel training 2'!E12</f>
        <v>163</v>
      </c>
      <c r="G4">
        <f ca="1">'Excel training 2'!F12</f>
        <v>38</v>
      </c>
      <c r="H4">
        <f ca="1">'Excel training 2'!G12</f>
        <v>1302</v>
      </c>
      <c r="L4" s="7" t="s">
        <v>749</v>
      </c>
    </row>
    <row r="5" spans="1:12" x14ac:dyDescent="0.2">
      <c r="A5">
        <f t="shared" ref="A5:A13" ca="1" si="0">D5+E5/10^3+F5/10^6+G5/10^8+H5/10^13+ROW(C5)/10^15</f>
        <v>24.070179370164702</v>
      </c>
      <c r="B5">
        <v>2</v>
      </c>
      <c r="C5" s="1" t="str">
        <f>'Excel training 2'!B13</f>
        <v>Marcel</v>
      </c>
      <c r="D5">
        <f ca="1">'Excel training 2'!C13</f>
        <v>24</v>
      </c>
      <c r="E5">
        <f ca="1">'Excel training 2'!D13</f>
        <v>70</v>
      </c>
      <c r="F5">
        <f ca="1">'Excel training 2'!E13</f>
        <v>179</v>
      </c>
      <c r="G5">
        <f ca="1">'Excel training 2'!F13</f>
        <v>37</v>
      </c>
      <c r="H5">
        <f ca="1">'Excel training 2'!G13</f>
        <v>1647</v>
      </c>
      <c r="L5" s="7"/>
    </row>
    <row r="6" spans="1:12" x14ac:dyDescent="0.2">
      <c r="A6">
        <f t="shared" ca="1" si="0"/>
        <v>33.088173390130905</v>
      </c>
      <c r="B6">
        <v>3</v>
      </c>
      <c r="C6" s="1" t="str">
        <f>'Excel training 2'!B14</f>
        <v>Frans</v>
      </c>
      <c r="D6">
        <f ca="1">'Excel training 2'!C14</f>
        <v>33</v>
      </c>
      <c r="E6">
        <f ca="1">'Excel training 2'!D14</f>
        <v>88</v>
      </c>
      <c r="F6">
        <f ca="1">'Excel training 2'!E14</f>
        <v>173</v>
      </c>
      <c r="G6">
        <f ca="1">'Excel training 2'!F14</f>
        <v>39</v>
      </c>
      <c r="H6">
        <f ca="1">'Excel training 2'!G14</f>
        <v>1309</v>
      </c>
      <c r="L6" s="1" t="s">
        <v>746</v>
      </c>
    </row>
    <row r="7" spans="1:12" x14ac:dyDescent="0.2">
      <c r="A7">
        <f t="shared" ca="1" si="0"/>
        <v>43.086000370161109</v>
      </c>
      <c r="B7">
        <v>4</v>
      </c>
      <c r="C7" s="1" t="str">
        <f>'Excel training 2'!B15</f>
        <v>Pol</v>
      </c>
      <c r="D7">
        <f ca="1">'Excel training 2'!C15</f>
        <v>43</v>
      </c>
      <c r="E7">
        <f ca="1">'Excel training 2'!D15</f>
        <v>86</v>
      </c>
      <c r="F7">
        <f>'Excel training 2'!E15</f>
        <v>0</v>
      </c>
      <c r="G7">
        <f ca="1">'Excel training 2'!F15</f>
        <v>37</v>
      </c>
      <c r="H7">
        <f ca="1">'Excel training 2'!G15</f>
        <v>1611</v>
      </c>
      <c r="L7" s="7" t="s">
        <v>750</v>
      </c>
    </row>
    <row r="8" spans="1:12" x14ac:dyDescent="0.2">
      <c r="A8">
        <f t="shared" ca="1" si="0"/>
        <v>38.06717537016381</v>
      </c>
      <c r="B8">
        <v>5</v>
      </c>
      <c r="C8" s="1" t="str">
        <f>'Excel training 2'!B16</f>
        <v>Louis</v>
      </c>
      <c r="D8">
        <f ca="1">'Excel training 2'!C16</f>
        <v>38</v>
      </c>
      <c r="E8">
        <f ca="1">'Excel training 2'!D16</f>
        <v>67</v>
      </c>
      <c r="F8">
        <f ca="1">'Excel training 2'!E16</f>
        <v>175</v>
      </c>
      <c r="G8">
        <f ca="1">'Excel training 2'!F16</f>
        <v>37</v>
      </c>
      <c r="H8">
        <f ca="1">'Excel training 2'!G16</f>
        <v>1638</v>
      </c>
      <c r="L8" s="7"/>
    </row>
    <row r="9" spans="1:12" x14ac:dyDescent="0.2">
      <c r="A9">
        <f t="shared" ca="1" si="0"/>
        <v>25.084178400142008</v>
      </c>
      <c r="B9">
        <v>6</v>
      </c>
      <c r="C9" s="1" t="str">
        <f>'Excel training 2'!B17</f>
        <v>André</v>
      </c>
      <c r="D9">
        <f ca="1">'Excel training 2'!C17</f>
        <v>25</v>
      </c>
      <c r="E9">
        <f ca="1">'Excel training 2'!D17</f>
        <v>84</v>
      </c>
      <c r="F9">
        <f ca="1">'Excel training 2'!E17</f>
        <v>178</v>
      </c>
      <c r="G9">
        <f ca="1">'Excel training 2'!F17</f>
        <v>40</v>
      </c>
      <c r="H9">
        <f ca="1">'Excel training 2'!G17</f>
        <v>1420</v>
      </c>
    </row>
    <row r="10" spans="1:12" x14ac:dyDescent="0.2">
      <c r="A10">
        <f t="shared" ca="1" si="0"/>
        <v>21.064173400128212</v>
      </c>
      <c r="B10">
        <v>7</v>
      </c>
      <c r="C10" s="1" t="str">
        <f>'Excel training 2'!B18</f>
        <v>Armand</v>
      </c>
      <c r="D10">
        <f ca="1">'Excel training 2'!C18</f>
        <v>21</v>
      </c>
      <c r="E10">
        <f ca="1">'Excel training 2'!D18</f>
        <v>64</v>
      </c>
      <c r="F10">
        <f ca="1">'Excel training 2'!E18</f>
        <v>173</v>
      </c>
      <c r="G10">
        <f ca="1">'Excel training 2'!F18</f>
        <v>40</v>
      </c>
      <c r="H10">
        <f ca="1">'Excel training 2'!G18</f>
        <v>1282</v>
      </c>
    </row>
    <row r="11" spans="1:12" x14ac:dyDescent="0.2">
      <c r="A11">
        <f t="shared" ca="1" si="0"/>
        <v>76.061171370144905</v>
      </c>
      <c r="B11">
        <v>8</v>
      </c>
      <c r="C11" s="1" t="str">
        <f>'Excel training 2'!B19</f>
        <v>Hugo</v>
      </c>
      <c r="D11">
        <f ca="1">'Excel training 2'!C19</f>
        <v>76</v>
      </c>
      <c r="E11">
        <f ca="1">'Excel training 2'!D19</f>
        <v>61</v>
      </c>
      <c r="F11">
        <f ca="1">'Excel training 2'!E19</f>
        <v>171</v>
      </c>
      <c r="G11">
        <f ca="1">'Excel training 2'!F19</f>
        <v>37</v>
      </c>
      <c r="H11">
        <f ca="1">'Excel training 2'!G19</f>
        <v>1449</v>
      </c>
    </row>
    <row r="12" spans="1:12" x14ac:dyDescent="0.2">
      <c r="A12">
        <f t="shared" ca="1" si="0"/>
        <v>58.08517439013221</v>
      </c>
      <c r="B12">
        <v>9</v>
      </c>
      <c r="C12" s="1" t="str">
        <f>'Excel training 2'!B20</f>
        <v>Herman</v>
      </c>
      <c r="D12">
        <f ca="1">'Excel training 2'!C20</f>
        <v>58</v>
      </c>
      <c r="E12">
        <f ca="1">'Excel training 2'!D20</f>
        <v>85</v>
      </c>
      <c r="F12">
        <f ca="1">'Excel training 2'!E20</f>
        <v>174</v>
      </c>
      <c r="G12">
        <f ca="1">'Excel training 2'!F20</f>
        <v>39</v>
      </c>
      <c r="H12">
        <f ca="1">'Excel training 2'!G20</f>
        <v>1322</v>
      </c>
    </row>
    <row r="13" spans="1:12" x14ac:dyDescent="0.2">
      <c r="A13">
        <f t="shared" ca="1" si="0"/>
        <v>75.066173380129825</v>
      </c>
      <c r="B13">
        <v>10</v>
      </c>
      <c r="C13" s="1" t="str">
        <f>'Excel training 2'!B21</f>
        <v>Staf</v>
      </c>
      <c r="D13">
        <f ca="1">'Excel training 2'!C21</f>
        <v>75</v>
      </c>
      <c r="E13">
        <f ca="1">'Excel training 2'!D21</f>
        <v>66</v>
      </c>
      <c r="F13">
        <f ca="1">'Excel training 2'!E21</f>
        <v>173</v>
      </c>
      <c r="G13">
        <f ca="1">'Excel training 2'!F21</f>
        <v>38</v>
      </c>
      <c r="H13">
        <f ca="1">'Excel training 2'!G21</f>
        <v>1298</v>
      </c>
      <c r="J13" s="1" t="s">
        <v>763</v>
      </c>
      <c r="K13" s="1" t="s">
        <v>764</v>
      </c>
    </row>
    <row r="14" spans="1:12" x14ac:dyDescent="0.2">
      <c r="J14" s="35" t="s">
        <v>751</v>
      </c>
      <c r="K14" t="str">
        <f t="array" aca="1" ref="K14:K25" ca="1">INDEX(data,MATCH(ROW(INDIRECT("1:"&amp;ROWS(data)))-1,COUNTIF(data,"&lt;" &amp;data),0))</f>
        <v>bear</v>
      </c>
    </row>
    <row r="15" spans="1:12" x14ac:dyDescent="0.2">
      <c r="J15" s="35" t="s">
        <v>752</v>
      </c>
      <c r="K15" t="str">
        <f ca="1"/>
        <v>cat</v>
      </c>
    </row>
    <row r="16" spans="1:12" x14ac:dyDescent="0.2">
      <c r="J16" s="35" t="s">
        <v>753</v>
      </c>
      <c r="K16" t="str">
        <f ca="1"/>
        <v>dog</v>
      </c>
    </row>
    <row r="17" spans="1:11" x14ac:dyDescent="0.2">
      <c r="A17">
        <f ca="1">LARGE($A$4:$A$13,B17)</f>
        <v>76.061171370144905</v>
      </c>
      <c r="B17">
        <v>1</v>
      </c>
      <c r="C17" s="1" t="str">
        <f t="shared" ref="C17:H17" ca="1" si="1">VLOOKUP($A17,$A$4:$H$13,COLUMN(),FALSE)</f>
        <v>Hugo</v>
      </c>
      <c r="D17">
        <f t="shared" ca="1" si="1"/>
        <v>76</v>
      </c>
      <c r="E17">
        <f t="shared" ca="1" si="1"/>
        <v>61</v>
      </c>
      <c r="F17">
        <f t="shared" ca="1" si="1"/>
        <v>171</v>
      </c>
      <c r="G17">
        <f t="shared" ca="1" si="1"/>
        <v>37</v>
      </c>
      <c r="H17">
        <f t="shared" ca="1" si="1"/>
        <v>1449</v>
      </c>
      <c r="J17" s="35" t="s">
        <v>754</v>
      </c>
      <c r="K17" t="str">
        <f ca="1"/>
        <v>donkey</v>
      </c>
    </row>
    <row r="18" spans="1:11" x14ac:dyDescent="0.2">
      <c r="A18">
        <f t="shared" ref="A18:A26" ca="1" si="2">LARGE($A$4:$A$13,B18)</f>
        <v>75.066173380129825</v>
      </c>
      <c r="B18">
        <v>2</v>
      </c>
      <c r="C18" s="1" t="str">
        <f t="shared" ref="C18:H26" ca="1" si="3">VLOOKUP($A18,$A$4:$H$13,COLUMN(),FALSE)</f>
        <v>Staf</v>
      </c>
      <c r="D18">
        <f t="shared" ca="1" si="3"/>
        <v>75</v>
      </c>
      <c r="E18">
        <f t="shared" ca="1" si="3"/>
        <v>66</v>
      </c>
      <c r="F18">
        <f t="shared" ca="1" si="3"/>
        <v>173</v>
      </c>
      <c r="G18">
        <f t="shared" ca="1" si="3"/>
        <v>38</v>
      </c>
      <c r="H18">
        <f t="shared" ca="1" si="3"/>
        <v>1298</v>
      </c>
      <c r="J18" s="35" t="s">
        <v>755</v>
      </c>
      <c r="K18" t="str">
        <f ca="1"/>
        <v>elephant</v>
      </c>
    </row>
    <row r="19" spans="1:11" x14ac:dyDescent="0.2">
      <c r="A19">
        <f t="shared" ca="1" si="2"/>
        <v>58.08517439013221</v>
      </c>
      <c r="B19">
        <v>3</v>
      </c>
      <c r="C19" s="1" t="str">
        <f t="shared" ca="1" si="3"/>
        <v>Herman</v>
      </c>
      <c r="D19">
        <f t="shared" ca="1" si="3"/>
        <v>58</v>
      </c>
      <c r="E19">
        <f t="shared" ca="1" si="3"/>
        <v>85</v>
      </c>
      <c r="F19">
        <f t="shared" ca="1" si="3"/>
        <v>174</v>
      </c>
      <c r="G19">
        <f t="shared" ca="1" si="3"/>
        <v>39</v>
      </c>
      <c r="H19">
        <f t="shared" ca="1" si="3"/>
        <v>1322</v>
      </c>
      <c r="J19" s="35" t="s">
        <v>756</v>
      </c>
      <c r="K19" t="str">
        <f ca="1"/>
        <v>horse</v>
      </c>
    </row>
    <row r="20" spans="1:11" x14ac:dyDescent="0.2">
      <c r="A20">
        <f t="shared" ca="1" si="2"/>
        <v>43.086000370161109</v>
      </c>
      <c r="B20">
        <v>4</v>
      </c>
      <c r="C20" s="1" t="str">
        <f t="shared" ca="1" si="3"/>
        <v>Pol</v>
      </c>
      <c r="D20">
        <f t="shared" ca="1" si="3"/>
        <v>43</v>
      </c>
      <c r="E20">
        <f t="shared" ca="1" si="3"/>
        <v>86</v>
      </c>
      <c r="F20">
        <f t="shared" ca="1" si="3"/>
        <v>0</v>
      </c>
      <c r="G20">
        <f t="shared" ca="1" si="3"/>
        <v>37</v>
      </c>
      <c r="H20">
        <f t="shared" ca="1" si="3"/>
        <v>1611</v>
      </c>
      <c r="J20" s="35" t="s">
        <v>758</v>
      </c>
      <c r="K20" t="str">
        <f ca="1"/>
        <v>hyena</v>
      </c>
    </row>
    <row r="21" spans="1:11" x14ac:dyDescent="0.2">
      <c r="A21">
        <f t="shared" ca="1" si="2"/>
        <v>38.06717537016381</v>
      </c>
      <c r="B21">
        <v>5</v>
      </c>
      <c r="C21" s="1" t="str">
        <f t="shared" ca="1" si="3"/>
        <v>Louis</v>
      </c>
      <c r="D21">
        <f t="shared" ca="1" si="3"/>
        <v>38</v>
      </c>
      <c r="E21">
        <f t="shared" ca="1" si="3"/>
        <v>67</v>
      </c>
      <c r="F21">
        <f t="shared" ca="1" si="3"/>
        <v>175</v>
      </c>
      <c r="G21">
        <f t="shared" ca="1" si="3"/>
        <v>37</v>
      </c>
      <c r="H21">
        <f t="shared" ca="1" si="3"/>
        <v>1638</v>
      </c>
      <c r="J21" s="35" t="s">
        <v>757</v>
      </c>
      <c r="K21" t="str">
        <f ca="1"/>
        <v>pig</v>
      </c>
    </row>
    <row r="22" spans="1:11" x14ac:dyDescent="0.2">
      <c r="A22">
        <f t="shared" ca="1" si="2"/>
        <v>38.060163380130213</v>
      </c>
      <c r="B22">
        <v>6</v>
      </c>
      <c r="C22" s="1" t="str">
        <f t="shared" ca="1" si="3"/>
        <v>Jef</v>
      </c>
      <c r="D22">
        <f t="shared" ca="1" si="3"/>
        <v>38</v>
      </c>
      <c r="E22">
        <f t="shared" ca="1" si="3"/>
        <v>60</v>
      </c>
      <c r="F22">
        <f t="shared" ca="1" si="3"/>
        <v>163</v>
      </c>
      <c r="G22">
        <f t="shared" ca="1" si="3"/>
        <v>38</v>
      </c>
      <c r="H22">
        <f t="shared" ca="1" si="3"/>
        <v>1302</v>
      </c>
      <c r="J22" s="35" t="s">
        <v>759</v>
      </c>
      <c r="K22" t="str">
        <f ca="1"/>
        <v>pinguin</v>
      </c>
    </row>
    <row r="23" spans="1:11" x14ac:dyDescent="0.2">
      <c r="A23">
        <f t="shared" ca="1" si="2"/>
        <v>33.088173390130905</v>
      </c>
      <c r="B23">
        <v>7</v>
      </c>
      <c r="C23" s="1" t="str">
        <f t="shared" ca="1" si="3"/>
        <v>Frans</v>
      </c>
      <c r="D23">
        <f t="shared" ca="1" si="3"/>
        <v>33</v>
      </c>
      <c r="E23">
        <f t="shared" ca="1" si="3"/>
        <v>88</v>
      </c>
      <c r="F23">
        <f t="shared" ca="1" si="3"/>
        <v>173</v>
      </c>
      <c r="G23">
        <f t="shared" ca="1" si="3"/>
        <v>39</v>
      </c>
      <c r="H23">
        <f t="shared" ca="1" si="3"/>
        <v>1309</v>
      </c>
      <c r="J23" s="35" t="s">
        <v>760</v>
      </c>
      <c r="K23" t="str">
        <f ca="1"/>
        <v>rabbit</v>
      </c>
    </row>
    <row r="24" spans="1:11" x14ac:dyDescent="0.2">
      <c r="A24">
        <f t="shared" ca="1" si="2"/>
        <v>25.084178400142008</v>
      </c>
      <c r="B24">
        <v>8</v>
      </c>
      <c r="C24" s="1" t="str">
        <f t="shared" ca="1" si="3"/>
        <v>André</v>
      </c>
      <c r="D24">
        <f t="shared" ca="1" si="3"/>
        <v>25</v>
      </c>
      <c r="E24">
        <f t="shared" ca="1" si="3"/>
        <v>84</v>
      </c>
      <c r="F24">
        <f t="shared" ca="1" si="3"/>
        <v>178</v>
      </c>
      <c r="G24">
        <f t="shared" ca="1" si="3"/>
        <v>40</v>
      </c>
      <c r="H24">
        <f t="shared" ca="1" si="3"/>
        <v>1420</v>
      </c>
      <c r="J24" s="35" t="s">
        <v>761</v>
      </c>
      <c r="K24" t="str">
        <f ca="1"/>
        <v>turkey</v>
      </c>
    </row>
    <row r="25" spans="1:11" x14ac:dyDescent="0.2">
      <c r="A25">
        <f t="shared" ca="1" si="2"/>
        <v>24.070179370164702</v>
      </c>
      <c r="B25">
        <v>9</v>
      </c>
      <c r="C25" s="1" t="str">
        <f t="shared" ca="1" si="3"/>
        <v>Marcel</v>
      </c>
      <c r="D25">
        <f t="shared" ca="1" si="3"/>
        <v>24</v>
      </c>
      <c r="E25">
        <f t="shared" ca="1" si="3"/>
        <v>70</v>
      </c>
      <c r="F25">
        <f t="shared" ca="1" si="3"/>
        <v>179</v>
      </c>
      <c r="G25">
        <f t="shared" ca="1" si="3"/>
        <v>37</v>
      </c>
      <c r="H25">
        <f t="shared" ca="1" si="3"/>
        <v>1647</v>
      </c>
      <c r="J25" s="35" t="s">
        <v>762</v>
      </c>
      <c r="K25" t="str">
        <f ca="1"/>
        <v>zebra</v>
      </c>
    </row>
    <row r="26" spans="1:11" x14ac:dyDescent="0.2">
      <c r="A26">
        <f t="shared" ca="1" si="2"/>
        <v>21.064173400128212</v>
      </c>
      <c r="B26">
        <v>10</v>
      </c>
      <c r="C26" s="1" t="str">
        <f t="shared" ca="1" si="3"/>
        <v>Armand</v>
      </c>
      <c r="D26">
        <f t="shared" ca="1" si="3"/>
        <v>21</v>
      </c>
      <c r="E26">
        <f t="shared" ca="1" si="3"/>
        <v>64</v>
      </c>
      <c r="F26">
        <f t="shared" ca="1" si="3"/>
        <v>173</v>
      </c>
      <c r="G26">
        <f t="shared" ca="1" si="3"/>
        <v>40</v>
      </c>
      <c r="H26">
        <f t="shared" ca="1" si="3"/>
        <v>1282</v>
      </c>
    </row>
  </sheetData>
  <dataConsolidate leftLabels="1" topLabels="1">
    <dataRefs count="1">
      <dataRef ref="H28" sheet="Excel training 1"/>
    </dataRefs>
  </dataConsolid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50"/>
  </sheetPr>
  <dimension ref="B3:I36"/>
  <sheetViews>
    <sheetView workbookViewId="0"/>
  </sheetViews>
  <sheetFormatPr defaultRowHeight="12.75" x14ac:dyDescent="0.2"/>
  <cols>
    <col min="2" max="2" width="32.85546875" customWidth="1"/>
    <col min="3" max="3" width="22.5703125" customWidth="1"/>
    <col min="4" max="4" width="11.28515625" customWidth="1"/>
    <col min="6" max="6" width="15" customWidth="1"/>
    <col min="7" max="7" width="15.85546875" customWidth="1"/>
    <col min="9" max="9" width="47.7109375" bestFit="1" customWidth="1"/>
    <col min="10" max="10" width="20" bestFit="1" customWidth="1"/>
  </cols>
  <sheetData>
    <row r="3" spans="2:9" x14ac:dyDescent="0.2">
      <c r="B3" t="s">
        <v>773</v>
      </c>
      <c r="C3" s="36"/>
      <c r="I3" s="1" t="s">
        <v>765</v>
      </c>
    </row>
    <row r="4" spans="2:9" x14ac:dyDescent="0.2">
      <c r="I4" s="7" t="s">
        <v>767</v>
      </c>
    </row>
    <row r="5" spans="2:9" x14ac:dyDescent="0.2">
      <c r="B5" t="s">
        <v>766</v>
      </c>
      <c r="C5" s="36"/>
      <c r="I5" s="7" t="s">
        <v>768</v>
      </c>
    </row>
    <row r="6" spans="2:9" x14ac:dyDescent="0.2">
      <c r="I6" s="7" t="s">
        <v>769</v>
      </c>
    </row>
    <row r="7" spans="2:9" x14ac:dyDescent="0.2">
      <c r="B7" t="s">
        <v>775</v>
      </c>
      <c r="C7" s="36"/>
      <c r="I7" s="7" t="s">
        <v>771</v>
      </c>
    </row>
    <row r="8" spans="2:9" x14ac:dyDescent="0.2">
      <c r="C8" s="36"/>
      <c r="I8" s="7" t="s">
        <v>770</v>
      </c>
    </row>
    <row r="9" spans="2:9" x14ac:dyDescent="0.2">
      <c r="C9" s="36"/>
      <c r="I9" s="7" t="s">
        <v>772</v>
      </c>
    </row>
    <row r="10" spans="2:9" x14ac:dyDescent="0.2">
      <c r="I10" s="7" t="s">
        <v>774</v>
      </c>
    </row>
    <row r="11" spans="2:9" x14ac:dyDescent="0.2">
      <c r="I11" s="7" t="s">
        <v>780</v>
      </c>
    </row>
    <row r="12" spans="2:9" x14ac:dyDescent="0.2">
      <c r="B12" t="s">
        <v>779</v>
      </c>
      <c r="C12" s="36"/>
      <c r="F12" s="1" t="s">
        <v>777</v>
      </c>
      <c r="G12" s="1" t="s">
        <v>778</v>
      </c>
      <c r="I12" s="7" t="s">
        <v>789</v>
      </c>
    </row>
    <row r="13" spans="2:9" x14ac:dyDescent="0.2">
      <c r="F13" t="s">
        <v>7</v>
      </c>
      <c r="G13" t="s">
        <v>12</v>
      </c>
      <c r="I13" s="7" t="s">
        <v>776</v>
      </c>
    </row>
    <row r="14" spans="2:9" x14ac:dyDescent="0.2">
      <c r="B14" t="str">
        <f>IF(C12="","","Kies een persoon uit "&amp;C12&amp;":")</f>
        <v/>
      </c>
      <c r="C14" s="36"/>
      <c r="D14" t="str">
        <f>IF(C14="","",VLOOKUP(C14,'Excel training 1'!$B$12:$G$21,6))</f>
        <v/>
      </c>
      <c r="F14" t="s">
        <v>8</v>
      </c>
      <c r="G14" t="s">
        <v>43</v>
      </c>
      <c r="I14" s="7" t="s">
        <v>788</v>
      </c>
    </row>
    <row r="15" spans="2:9" x14ac:dyDescent="0.2">
      <c r="F15" t="s">
        <v>9</v>
      </c>
      <c r="G15" t="s">
        <v>13</v>
      </c>
    </row>
    <row r="16" spans="2:9" x14ac:dyDescent="0.2">
      <c r="F16" t="s">
        <v>10</v>
      </c>
      <c r="G16" t="s">
        <v>14</v>
      </c>
      <c r="I16" s="1" t="s">
        <v>790</v>
      </c>
    </row>
    <row r="17" spans="2:9" x14ac:dyDescent="0.2">
      <c r="G17" t="s">
        <v>15</v>
      </c>
      <c r="I17" s="7" t="s">
        <v>791</v>
      </c>
    </row>
    <row r="18" spans="2:9" x14ac:dyDescent="0.2">
      <c r="B18" t="s">
        <v>782</v>
      </c>
      <c r="C18" s="37" t="s">
        <v>781</v>
      </c>
      <c r="G18" t="s">
        <v>11</v>
      </c>
      <c r="I18" s="7" t="s">
        <v>796</v>
      </c>
    </row>
    <row r="21" spans="2:9" x14ac:dyDescent="0.2">
      <c r="B21" t="s">
        <v>783</v>
      </c>
      <c r="C21" s="37"/>
    </row>
    <row r="24" spans="2:9" x14ac:dyDescent="0.2">
      <c r="B24" t="s">
        <v>784</v>
      </c>
    </row>
    <row r="26" spans="2:9" x14ac:dyDescent="0.2">
      <c r="B26" s="8" t="s">
        <v>785</v>
      </c>
      <c r="C26" s="38"/>
    </row>
    <row r="27" spans="2:9" x14ac:dyDescent="0.2">
      <c r="B27" s="8" t="s">
        <v>786</v>
      </c>
      <c r="C27" s="38"/>
    </row>
    <row r="28" spans="2:9" x14ac:dyDescent="0.2">
      <c r="B28" s="8" t="s">
        <v>787</v>
      </c>
      <c r="C28" s="38"/>
    </row>
    <row r="32" spans="2:9" x14ac:dyDescent="0.2">
      <c r="B32" t="s">
        <v>797</v>
      </c>
      <c r="C32" s="39" t="s">
        <v>792</v>
      </c>
    </row>
    <row r="34" spans="2:3" x14ac:dyDescent="0.2">
      <c r="B34" t="s">
        <v>793</v>
      </c>
      <c r="C34" s="39" t="s">
        <v>794</v>
      </c>
    </row>
    <row r="36" spans="2:3" x14ac:dyDescent="0.2">
      <c r="B36" t="s">
        <v>795</v>
      </c>
      <c r="C36" s="39" t="str">
        <f>HYPERLINK("[traininggeenvba.xls]'Excel training 5'!A1","Spring naar cel A1")</f>
        <v>Spring naar cel A1</v>
      </c>
    </row>
  </sheetData>
  <dataConsolidate leftLabels="1" topLabels="1">
    <dataRefs count="1">
      <dataRef ref="H28" sheet="Excel training 1"/>
    </dataRefs>
  </dataConsolidate>
  <phoneticPr fontId="2" type="noConversion"/>
  <dataValidations count="8">
    <dataValidation type="custom" allowBlank="1" showInputMessage="1" showErrorMessage="1" sqref="C26:C28">
      <formula1>SUM($C$26:$C$28)&lt;=100</formula1>
    </dataValidation>
    <dataValidation allowBlank="1" showInputMessage="1" showErrorMessage="1" promptTitle="Scoreverloop" prompt="0-1 Dirk Huysmans_x000a_0-2 Eric Van Meir_x000a_0-3 David Brocken_x000a_________________x000a__x000a_0-3" sqref="C18"/>
    <dataValidation type="whole" allowBlank="1" showInputMessage="1" showErrorMessage="1" error="Je moet een getal tussen 5 en 10 kiezen." sqref="C21">
      <formula1>5</formula1>
      <formula2>10</formula2>
    </dataValidation>
    <dataValidation type="list" allowBlank="1" showInputMessage="1" showErrorMessage="1" sqref="C12">
      <formula1>$F$12:$G$12</formula1>
    </dataValidation>
    <dataValidation type="list" allowBlank="1" showInputMessage="1" showErrorMessage="1" sqref="C14">
      <formula1>INDIRECT($C$12)</formula1>
    </dataValidation>
    <dataValidation type="list" allowBlank="1" showInputMessage="1" showErrorMessage="1" sqref="C5">
      <formula1>personen</formula1>
    </dataValidation>
    <dataValidation type="list" allowBlank="1" showInputMessage="1" showErrorMessage="1" sqref="C3">
      <formula1>"ja,neen"</formula1>
    </dataValidation>
    <dataValidation type="custom" allowBlank="1" showInputMessage="1" showErrorMessage="1" sqref="C7:C9">
      <formula1>AND(COUNTIF(personen,C7)&gt;0,COUNTIF($C$7:$C$9,C7)&lt;=1)</formula1>
    </dataValidation>
  </dataValidations>
  <hyperlinks>
    <hyperlink ref="C32" location="personen" display="personen"/>
    <hyperlink ref="C34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0"/>
  </sheetPr>
  <dimension ref="B2:M44"/>
  <sheetViews>
    <sheetView workbookViewId="0"/>
  </sheetViews>
  <sheetFormatPr defaultRowHeight="12.75" x14ac:dyDescent="0.2"/>
  <cols>
    <col min="2" max="2" width="10.140625" bestFit="1" customWidth="1"/>
    <col min="3" max="3" width="20" customWidth="1"/>
    <col min="4" max="4" width="14.85546875" customWidth="1"/>
    <col min="5" max="5" width="12" customWidth="1"/>
    <col min="6" max="6" width="11.5703125" customWidth="1"/>
    <col min="7" max="7" width="10.42578125" customWidth="1"/>
    <col min="8" max="8" width="10.85546875" customWidth="1"/>
    <col min="9" max="9" width="14.28515625" customWidth="1"/>
    <col min="10" max="10" width="35.7109375" customWidth="1"/>
    <col min="11" max="11" width="20.140625" customWidth="1"/>
    <col min="12" max="12" width="11" customWidth="1"/>
    <col min="13" max="13" width="9.42578125" customWidth="1"/>
    <col min="14" max="14" width="9.7109375" bestFit="1" customWidth="1"/>
  </cols>
  <sheetData>
    <row r="2" spans="2:13" x14ac:dyDescent="0.2">
      <c r="B2" s="1" t="s">
        <v>814</v>
      </c>
      <c r="C2" s="1" t="s">
        <v>813</v>
      </c>
      <c r="D2" s="1" t="s">
        <v>798</v>
      </c>
      <c r="E2" s="1" t="s">
        <v>812</v>
      </c>
      <c r="F2" s="1" t="s">
        <v>811</v>
      </c>
      <c r="G2" s="1" t="s">
        <v>810</v>
      </c>
      <c r="H2" s="1" t="s">
        <v>809</v>
      </c>
      <c r="J2" s="1" t="s">
        <v>820</v>
      </c>
    </row>
    <row r="3" spans="2:13" x14ac:dyDescent="0.2">
      <c r="B3" s="40">
        <v>37988</v>
      </c>
      <c r="C3" t="s">
        <v>799</v>
      </c>
      <c r="D3" t="s">
        <v>800</v>
      </c>
      <c r="E3" t="s">
        <v>801</v>
      </c>
      <c r="F3">
        <v>3</v>
      </c>
      <c r="G3" s="41">
        <v>19.989999999999998</v>
      </c>
      <c r="H3" s="41">
        <f>F3*G3</f>
        <v>59.97</v>
      </c>
      <c r="J3" s="7" t="s">
        <v>821</v>
      </c>
    </row>
    <row r="4" spans="2:13" x14ac:dyDescent="0.2">
      <c r="B4" s="40">
        <v>37988</v>
      </c>
      <c r="C4" t="s">
        <v>799</v>
      </c>
      <c r="D4" t="s">
        <v>802</v>
      </c>
      <c r="E4" t="s">
        <v>801</v>
      </c>
      <c r="F4">
        <v>40</v>
      </c>
      <c r="G4" s="41">
        <v>1.29</v>
      </c>
      <c r="H4" s="41">
        <f t="shared" ref="H4:H44" si="0">F4*G4</f>
        <v>51.6</v>
      </c>
      <c r="J4" s="7" t="s">
        <v>822</v>
      </c>
    </row>
    <row r="5" spans="2:13" x14ac:dyDescent="0.2">
      <c r="B5" s="40">
        <v>37988</v>
      </c>
      <c r="C5" t="s">
        <v>803</v>
      </c>
      <c r="D5" t="s">
        <v>802</v>
      </c>
      <c r="E5" t="s">
        <v>804</v>
      </c>
      <c r="F5">
        <v>28</v>
      </c>
      <c r="G5" s="41">
        <v>4.99</v>
      </c>
      <c r="H5" s="41">
        <f t="shared" si="0"/>
        <v>139.72</v>
      </c>
    </row>
    <row r="6" spans="2:13" x14ac:dyDescent="0.2">
      <c r="B6" s="40">
        <v>37988</v>
      </c>
      <c r="C6" t="s">
        <v>803</v>
      </c>
      <c r="D6" t="s">
        <v>805</v>
      </c>
      <c r="E6" t="s">
        <v>804</v>
      </c>
      <c r="F6">
        <v>33</v>
      </c>
      <c r="G6" s="41">
        <v>4.99</v>
      </c>
      <c r="H6" s="41">
        <f t="shared" si="0"/>
        <v>164.67000000000002</v>
      </c>
      <c r="J6" s="1" t="s">
        <v>816</v>
      </c>
    </row>
    <row r="7" spans="2:13" x14ac:dyDescent="0.2">
      <c r="B7" s="40">
        <v>37988</v>
      </c>
      <c r="C7" t="s">
        <v>806</v>
      </c>
      <c r="D7" t="s">
        <v>800</v>
      </c>
      <c r="E7" t="s">
        <v>807</v>
      </c>
      <c r="F7">
        <v>9</v>
      </c>
      <c r="G7" s="41">
        <v>8.99</v>
      </c>
      <c r="H7" s="41">
        <f t="shared" si="0"/>
        <v>80.91</v>
      </c>
      <c r="J7" s="7" t="s">
        <v>823</v>
      </c>
    </row>
    <row r="8" spans="2:13" x14ac:dyDescent="0.2">
      <c r="B8" s="40">
        <v>37988</v>
      </c>
      <c r="C8" t="s">
        <v>806</v>
      </c>
      <c r="D8" t="s">
        <v>808</v>
      </c>
      <c r="E8" t="s">
        <v>804</v>
      </c>
      <c r="F8">
        <v>29</v>
      </c>
      <c r="G8" s="41">
        <v>1.99</v>
      </c>
      <c r="H8" s="41">
        <f t="shared" si="0"/>
        <v>57.71</v>
      </c>
      <c r="J8" s="7" t="s">
        <v>824</v>
      </c>
    </row>
    <row r="9" spans="2:13" x14ac:dyDescent="0.2">
      <c r="B9" s="40">
        <v>37988</v>
      </c>
      <c r="C9" t="s">
        <v>806</v>
      </c>
      <c r="D9" t="s">
        <v>800</v>
      </c>
      <c r="E9" t="s">
        <v>801</v>
      </c>
      <c r="F9">
        <v>39</v>
      </c>
      <c r="G9" s="41">
        <v>19.989999999999998</v>
      </c>
      <c r="H9" s="41">
        <f t="shared" si="0"/>
        <v>779.6099999999999</v>
      </c>
      <c r="J9" s="7" t="s">
        <v>825</v>
      </c>
    </row>
    <row r="10" spans="2:13" x14ac:dyDescent="0.2">
      <c r="B10" s="40">
        <v>37988</v>
      </c>
      <c r="C10" t="s">
        <v>806</v>
      </c>
      <c r="D10" t="s">
        <v>802</v>
      </c>
      <c r="E10" t="s">
        <v>804</v>
      </c>
      <c r="F10">
        <v>4</v>
      </c>
      <c r="G10" s="41">
        <v>1.29</v>
      </c>
      <c r="H10" s="41">
        <f t="shared" si="0"/>
        <v>5.16</v>
      </c>
    </row>
    <row r="11" spans="2:13" x14ac:dyDescent="0.2">
      <c r="B11" s="40">
        <v>37988</v>
      </c>
      <c r="C11" t="s">
        <v>806</v>
      </c>
      <c r="D11" t="s">
        <v>802</v>
      </c>
      <c r="E11" t="s">
        <v>807</v>
      </c>
      <c r="F11">
        <v>49</v>
      </c>
      <c r="G11" s="41">
        <v>4.99</v>
      </c>
      <c r="H11" s="41">
        <f t="shared" si="0"/>
        <v>244.51000000000002</v>
      </c>
      <c r="J11" s="1" t="s">
        <v>817</v>
      </c>
      <c r="K11" s="1" t="s">
        <v>813</v>
      </c>
      <c r="L11" s="1" t="s">
        <v>812</v>
      </c>
      <c r="M11" s="1" t="s">
        <v>798</v>
      </c>
    </row>
    <row r="12" spans="2:13" x14ac:dyDescent="0.2">
      <c r="B12" s="40">
        <v>37988</v>
      </c>
      <c r="C12" t="s">
        <v>799</v>
      </c>
      <c r="D12" t="s">
        <v>805</v>
      </c>
      <c r="E12" t="s">
        <v>804</v>
      </c>
      <c r="F12">
        <v>49</v>
      </c>
      <c r="G12" s="41">
        <v>4.99</v>
      </c>
      <c r="H12" s="41">
        <f t="shared" si="0"/>
        <v>244.51000000000002</v>
      </c>
      <c r="J12" s="7" t="s">
        <v>815</v>
      </c>
      <c r="K12" t="s">
        <v>799</v>
      </c>
      <c r="L12" t="s">
        <v>801</v>
      </c>
      <c r="M12" t="s">
        <v>800</v>
      </c>
    </row>
    <row r="13" spans="2:13" x14ac:dyDescent="0.2">
      <c r="B13" s="40">
        <v>37988</v>
      </c>
      <c r="C13" t="s">
        <v>803</v>
      </c>
      <c r="D13" t="s">
        <v>800</v>
      </c>
      <c r="E13" t="s">
        <v>801</v>
      </c>
      <c r="F13">
        <v>21</v>
      </c>
      <c r="G13" s="41">
        <v>15</v>
      </c>
      <c r="H13" s="41">
        <f t="shared" si="0"/>
        <v>315</v>
      </c>
      <c r="J13" s="7" t="s">
        <v>819</v>
      </c>
      <c r="K13" t="s">
        <v>799</v>
      </c>
      <c r="L13" t="s">
        <v>801</v>
      </c>
      <c r="M13" t="s">
        <v>802</v>
      </c>
    </row>
    <row r="14" spans="2:13" x14ac:dyDescent="0.2">
      <c r="B14" s="40">
        <v>38001</v>
      </c>
      <c r="C14" t="s">
        <v>799</v>
      </c>
      <c r="D14" t="s">
        <v>808</v>
      </c>
      <c r="E14" t="s">
        <v>807</v>
      </c>
      <c r="F14">
        <v>48</v>
      </c>
      <c r="G14" s="41">
        <v>1.99</v>
      </c>
      <c r="H14" s="41">
        <f t="shared" si="0"/>
        <v>95.52</v>
      </c>
    </row>
    <row r="15" spans="2:13" x14ac:dyDescent="0.2">
      <c r="B15" s="40">
        <v>38001</v>
      </c>
      <c r="C15" t="s">
        <v>803</v>
      </c>
      <c r="D15" t="s">
        <v>800</v>
      </c>
      <c r="E15" t="s">
        <v>807</v>
      </c>
      <c r="F15">
        <v>28</v>
      </c>
      <c r="G15" s="41">
        <v>19.989999999999998</v>
      </c>
      <c r="H15" s="41">
        <f t="shared" si="0"/>
        <v>559.71999999999991</v>
      </c>
      <c r="J15" s="1" t="s">
        <v>852</v>
      </c>
    </row>
    <row r="16" spans="2:13" x14ac:dyDescent="0.2">
      <c r="B16" s="40">
        <v>38001</v>
      </c>
      <c r="C16" t="s">
        <v>799</v>
      </c>
      <c r="D16" t="s">
        <v>802</v>
      </c>
      <c r="E16" t="s">
        <v>804</v>
      </c>
      <c r="F16">
        <v>13</v>
      </c>
      <c r="G16" s="41">
        <v>1.29</v>
      </c>
      <c r="H16" s="41">
        <f t="shared" si="0"/>
        <v>16.77</v>
      </c>
      <c r="J16" s="7" t="s">
        <v>853</v>
      </c>
    </row>
    <row r="17" spans="2:13" x14ac:dyDescent="0.2">
      <c r="B17" s="40">
        <v>38001</v>
      </c>
      <c r="C17" t="s">
        <v>799</v>
      </c>
      <c r="D17" t="s">
        <v>802</v>
      </c>
      <c r="E17" t="s">
        <v>804</v>
      </c>
      <c r="F17">
        <v>8</v>
      </c>
      <c r="G17" s="41">
        <v>4.99</v>
      </c>
      <c r="H17" s="41">
        <f t="shared" si="0"/>
        <v>39.92</v>
      </c>
    </row>
    <row r="18" spans="2:13" x14ac:dyDescent="0.2">
      <c r="B18" s="40">
        <v>38001</v>
      </c>
      <c r="C18" t="s">
        <v>803</v>
      </c>
      <c r="D18" t="s">
        <v>805</v>
      </c>
      <c r="E18" t="s">
        <v>807</v>
      </c>
      <c r="F18">
        <v>12</v>
      </c>
      <c r="G18" s="41">
        <v>4.99</v>
      </c>
      <c r="H18" s="41">
        <f t="shared" si="0"/>
        <v>59.88</v>
      </c>
      <c r="J18" s="1" t="s">
        <v>818</v>
      </c>
    </row>
    <row r="19" spans="2:13" x14ac:dyDescent="0.2">
      <c r="B19" s="40">
        <v>38001</v>
      </c>
      <c r="C19" t="s">
        <v>803</v>
      </c>
      <c r="D19" t="s">
        <v>800</v>
      </c>
      <c r="E19" t="s">
        <v>801</v>
      </c>
      <c r="F19">
        <v>37</v>
      </c>
      <c r="G19" s="41">
        <v>8.99</v>
      </c>
      <c r="H19" s="41">
        <f t="shared" si="0"/>
        <v>332.63</v>
      </c>
      <c r="J19" s="7" t="s">
        <v>815</v>
      </c>
    </row>
    <row r="20" spans="2:13" x14ac:dyDescent="0.2">
      <c r="B20" s="40">
        <v>38001</v>
      </c>
      <c r="C20" t="s">
        <v>799</v>
      </c>
      <c r="D20" t="s">
        <v>808</v>
      </c>
      <c r="E20" t="s">
        <v>804</v>
      </c>
      <c r="F20">
        <v>17</v>
      </c>
      <c r="G20" s="41">
        <v>1.99</v>
      </c>
      <c r="H20" s="41">
        <f t="shared" si="0"/>
        <v>33.83</v>
      </c>
      <c r="J20" s="7" t="s">
        <v>826</v>
      </c>
    </row>
    <row r="21" spans="2:13" x14ac:dyDescent="0.2">
      <c r="B21" s="40">
        <v>38001</v>
      </c>
      <c r="C21" t="s">
        <v>806</v>
      </c>
      <c r="D21" t="s">
        <v>800</v>
      </c>
      <c r="E21" t="s">
        <v>807</v>
      </c>
      <c r="F21">
        <v>32</v>
      </c>
      <c r="G21" s="41">
        <v>19.989999999999998</v>
      </c>
      <c r="H21" s="41">
        <f t="shared" si="0"/>
        <v>639.67999999999995</v>
      </c>
    </row>
    <row r="22" spans="2:13" x14ac:dyDescent="0.2">
      <c r="B22" s="40">
        <v>38001</v>
      </c>
      <c r="C22" t="s">
        <v>799</v>
      </c>
      <c r="D22" t="s">
        <v>802</v>
      </c>
      <c r="E22" t="s">
        <v>804</v>
      </c>
      <c r="F22">
        <v>40</v>
      </c>
      <c r="G22" s="41">
        <v>1.29</v>
      </c>
      <c r="H22" s="41">
        <f t="shared" si="0"/>
        <v>51.6</v>
      </c>
      <c r="J22" s="1" t="s">
        <v>839</v>
      </c>
    </row>
    <row r="23" spans="2:13" x14ac:dyDescent="0.2">
      <c r="B23" s="40">
        <v>38001</v>
      </c>
      <c r="C23" t="s">
        <v>806</v>
      </c>
      <c r="D23" t="s">
        <v>802</v>
      </c>
      <c r="E23" t="s">
        <v>807</v>
      </c>
      <c r="F23">
        <v>41</v>
      </c>
      <c r="G23" s="41">
        <v>4.99</v>
      </c>
      <c r="H23" s="41">
        <f t="shared" si="0"/>
        <v>204.59</v>
      </c>
      <c r="J23" s="7" t="s">
        <v>840</v>
      </c>
    </row>
    <row r="24" spans="2:13" x14ac:dyDescent="0.2">
      <c r="B24" s="40">
        <v>38001</v>
      </c>
      <c r="C24" t="s">
        <v>803</v>
      </c>
      <c r="D24" t="s">
        <v>805</v>
      </c>
      <c r="E24" t="s">
        <v>807</v>
      </c>
      <c r="F24">
        <v>31</v>
      </c>
      <c r="G24" s="41">
        <v>4.99</v>
      </c>
      <c r="H24" s="41">
        <f t="shared" si="0"/>
        <v>154.69</v>
      </c>
      <c r="J24" s="7" t="s">
        <v>841</v>
      </c>
    </row>
    <row r="25" spans="2:13" x14ac:dyDescent="0.2">
      <c r="B25" s="40">
        <v>38015</v>
      </c>
      <c r="C25" t="s">
        <v>803</v>
      </c>
      <c r="D25" t="s">
        <v>800</v>
      </c>
      <c r="E25" t="s">
        <v>801</v>
      </c>
      <c r="F25">
        <v>42</v>
      </c>
      <c r="G25" s="41">
        <v>8.99</v>
      </c>
      <c r="H25" s="41">
        <f t="shared" si="0"/>
        <v>377.58</v>
      </c>
    </row>
    <row r="26" spans="2:13" x14ac:dyDescent="0.2">
      <c r="B26" s="40">
        <v>38015</v>
      </c>
      <c r="C26" t="s">
        <v>803</v>
      </c>
      <c r="D26" t="s">
        <v>808</v>
      </c>
      <c r="E26" t="s">
        <v>801</v>
      </c>
      <c r="F26">
        <v>49</v>
      </c>
      <c r="G26" s="41">
        <v>1.99</v>
      </c>
      <c r="H26" s="41">
        <f t="shared" si="0"/>
        <v>97.51</v>
      </c>
      <c r="J26" s="1" t="s">
        <v>827</v>
      </c>
    </row>
    <row r="27" spans="2:13" x14ac:dyDescent="0.2">
      <c r="B27" s="40">
        <v>38015</v>
      </c>
      <c r="C27" t="s">
        <v>806</v>
      </c>
      <c r="D27" t="s">
        <v>800</v>
      </c>
      <c r="E27" t="s">
        <v>804</v>
      </c>
      <c r="F27">
        <v>23</v>
      </c>
      <c r="G27" s="41">
        <v>19.989999999999998</v>
      </c>
      <c r="H27" s="41">
        <f t="shared" si="0"/>
        <v>459.77</v>
      </c>
      <c r="J27" s="7" t="s">
        <v>828</v>
      </c>
      <c r="K27" s="40">
        <f>LOOKUP(1E+307,$B$3:$B$100)</f>
        <v>38045</v>
      </c>
    </row>
    <row r="28" spans="2:13" x14ac:dyDescent="0.2">
      <c r="B28" s="40">
        <v>38015</v>
      </c>
      <c r="C28" t="s">
        <v>799</v>
      </c>
      <c r="D28" t="s">
        <v>802</v>
      </c>
      <c r="E28" t="s">
        <v>807</v>
      </c>
      <c r="F28">
        <v>31</v>
      </c>
      <c r="G28" s="41">
        <v>1.29</v>
      </c>
      <c r="H28" s="41">
        <f t="shared" si="0"/>
        <v>39.99</v>
      </c>
      <c r="J28" s="7" t="s">
        <v>829</v>
      </c>
      <c r="K28" t="str">
        <f>"De laatste datum is " &amp; TEXT($K$27,"dd/mm/jjjj")</f>
        <v>De laatste datum is 28/02/2004</v>
      </c>
    </row>
    <row r="29" spans="2:13" x14ac:dyDescent="0.2">
      <c r="B29" s="40">
        <v>38015</v>
      </c>
      <c r="C29" t="s">
        <v>799</v>
      </c>
      <c r="D29" t="s">
        <v>802</v>
      </c>
      <c r="E29" t="s">
        <v>801</v>
      </c>
      <c r="F29">
        <v>38</v>
      </c>
      <c r="G29" s="41">
        <v>4.99</v>
      </c>
      <c r="H29" s="41">
        <f t="shared" si="0"/>
        <v>189.62</v>
      </c>
      <c r="J29" s="7" t="s">
        <v>830</v>
      </c>
      <c r="K29" s="40">
        <f ca="1">DATE(2008,MONTH(TODAY())+1,0)</f>
        <v>39478</v>
      </c>
    </row>
    <row r="30" spans="2:13" x14ac:dyDescent="0.2">
      <c r="B30" s="40">
        <v>38015</v>
      </c>
      <c r="C30" t="s">
        <v>799</v>
      </c>
      <c r="D30" t="s">
        <v>802</v>
      </c>
      <c r="E30" t="s">
        <v>801</v>
      </c>
      <c r="F30">
        <v>3</v>
      </c>
      <c r="G30" s="41">
        <v>4.99</v>
      </c>
      <c r="H30" s="41">
        <f t="shared" si="0"/>
        <v>14.97</v>
      </c>
      <c r="J30" s="7" t="s">
        <v>831</v>
      </c>
      <c r="K30">
        <f ca="1">WEEKDAY(TODAY(),2)</f>
        <v>4</v>
      </c>
    </row>
    <row r="31" spans="2:13" x14ac:dyDescent="0.2">
      <c r="B31" s="40">
        <v>38015</v>
      </c>
      <c r="C31" t="s">
        <v>803</v>
      </c>
      <c r="D31" t="s">
        <v>805</v>
      </c>
      <c r="E31" t="s">
        <v>804</v>
      </c>
      <c r="F31">
        <v>38</v>
      </c>
      <c r="G31" s="41">
        <v>4.99</v>
      </c>
      <c r="H31" s="41">
        <f t="shared" si="0"/>
        <v>189.62</v>
      </c>
      <c r="J31" s="7" t="s">
        <v>832</v>
      </c>
      <c r="K31">
        <f ca="1">NETWORKDAYS(TODAY(),DATEVALUE("1/7/2008"))</f>
        <v>-1438</v>
      </c>
      <c r="L31" s="46" t="s">
        <v>860</v>
      </c>
      <c r="M31" s="46"/>
    </row>
    <row r="32" spans="2:13" x14ac:dyDescent="0.2">
      <c r="B32" s="40">
        <v>38015</v>
      </c>
      <c r="C32" t="s">
        <v>799</v>
      </c>
      <c r="D32" t="s">
        <v>805</v>
      </c>
      <c r="E32" t="s">
        <v>801</v>
      </c>
      <c r="F32">
        <v>9</v>
      </c>
      <c r="G32" s="41">
        <v>4.99</v>
      </c>
      <c r="H32" s="41">
        <f t="shared" si="0"/>
        <v>44.910000000000004</v>
      </c>
      <c r="J32" s="7" t="s">
        <v>833</v>
      </c>
      <c r="K32" s="43">
        <f ca="1">NOW()</f>
        <v>41641.579054050926</v>
      </c>
    </row>
    <row r="33" spans="2:11" x14ac:dyDescent="0.2">
      <c r="B33" s="40">
        <v>38037</v>
      </c>
      <c r="C33" t="s">
        <v>799</v>
      </c>
      <c r="D33" t="s">
        <v>800</v>
      </c>
      <c r="E33" t="s">
        <v>807</v>
      </c>
      <c r="F33">
        <v>50</v>
      </c>
      <c r="G33" s="41">
        <v>8.99</v>
      </c>
      <c r="H33" s="41">
        <f t="shared" si="0"/>
        <v>449.5</v>
      </c>
      <c r="J33" s="7" t="s">
        <v>834</v>
      </c>
      <c r="K33" s="42">
        <f ca="1">K32</f>
        <v>41641.579054050926</v>
      </c>
    </row>
    <row r="34" spans="2:11" x14ac:dyDescent="0.2">
      <c r="B34" s="40">
        <v>38037</v>
      </c>
      <c r="C34" t="s">
        <v>799</v>
      </c>
      <c r="D34" t="s">
        <v>800</v>
      </c>
      <c r="E34" t="s">
        <v>807</v>
      </c>
      <c r="F34">
        <v>44</v>
      </c>
      <c r="G34" s="41">
        <v>8.99</v>
      </c>
      <c r="H34" s="41">
        <f t="shared" si="0"/>
        <v>395.56</v>
      </c>
      <c r="J34" s="7" t="s">
        <v>835</v>
      </c>
      <c r="K34">
        <f>LEN("laatste datum")-LEN(SUBSTITUTE("laatste datum","a",""))</f>
        <v>3</v>
      </c>
    </row>
    <row r="35" spans="2:11" x14ac:dyDescent="0.2">
      <c r="B35" s="40">
        <v>38037</v>
      </c>
      <c r="C35" t="s">
        <v>806</v>
      </c>
      <c r="D35" t="s">
        <v>808</v>
      </c>
      <c r="E35" t="s">
        <v>807</v>
      </c>
      <c r="F35">
        <v>5</v>
      </c>
      <c r="G35" s="41">
        <v>1.99</v>
      </c>
      <c r="H35" s="41">
        <f t="shared" si="0"/>
        <v>9.9499999999999993</v>
      </c>
      <c r="J35" s="7" t="s">
        <v>836</v>
      </c>
      <c r="K35">
        <f>INDEX($B$3:$H$44,10,5)</f>
        <v>49</v>
      </c>
    </row>
    <row r="36" spans="2:11" x14ac:dyDescent="0.2">
      <c r="B36" s="40">
        <v>38037</v>
      </c>
      <c r="C36" t="s">
        <v>806</v>
      </c>
      <c r="D36" t="s">
        <v>808</v>
      </c>
      <c r="E36" t="s">
        <v>807</v>
      </c>
      <c r="F36">
        <v>37</v>
      </c>
      <c r="G36" s="41">
        <v>1.99</v>
      </c>
      <c r="H36" s="41">
        <f t="shared" si="0"/>
        <v>73.63</v>
      </c>
    </row>
    <row r="37" spans="2:11" x14ac:dyDescent="0.2">
      <c r="B37" s="40">
        <v>38037</v>
      </c>
      <c r="C37" t="s">
        <v>799</v>
      </c>
      <c r="D37" t="s">
        <v>800</v>
      </c>
      <c r="E37" t="s">
        <v>807</v>
      </c>
      <c r="F37">
        <v>36</v>
      </c>
      <c r="G37" s="41">
        <v>19.989999999999998</v>
      </c>
      <c r="H37" s="41">
        <f t="shared" si="0"/>
        <v>719.64</v>
      </c>
    </row>
    <row r="38" spans="2:11" x14ac:dyDescent="0.2">
      <c r="B38" s="40">
        <v>38037</v>
      </c>
      <c r="C38" t="s">
        <v>799</v>
      </c>
      <c r="D38" t="s">
        <v>800</v>
      </c>
      <c r="E38" t="s">
        <v>807</v>
      </c>
      <c r="F38">
        <v>28</v>
      </c>
      <c r="G38" s="41">
        <v>19.989999999999998</v>
      </c>
      <c r="H38" s="41">
        <f t="shared" si="0"/>
        <v>559.71999999999991</v>
      </c>
    </row>
    <row r="39" spans="2:11" x14ac:dyDescent="0.2">
      <c r="B39" s="40">
        <v>38037</v>
      </c>
      <c r="C39" t="s">
        <v>806</v>
      </c>
      <c r="D39" t="s">
        <v>802</v>
      </c>
      <c r="E39" t="s">
        <v>801</v>
      </c>
      <c r="F39">
        <v>33</v>
      </c>
      <c r="G39" s="41">
        <v>1.29</v>
      </c>
      <c r="H39" s="41">
        <f t="shared" si="0"/>
        <v>42.57</v>
      </c>
    </row>
    <row r="40" spans="2:11" x14ac:dyDescent="0.2">
      <c r="B40" s="40">
        <v>38045</v>
      </c>
      <c r="C40" t="s">
        <v>803</v>
      </c>
      <c r="D40" t="s">
        <v>802</v>
      </c>
      <c r="E40" t="s">
        <v>801</v>
      </c>
      <c r="F40">
        <v>9</v>
      </c>
      <c r="G40" s="41">
        <v>1.29</v>
      </c>
      <c r="H40" s="41">
        <f t="shared" si="0"/>
        <v>11.61</v>
      </c>
    </row>
    <row r="41" spans="2:11" x14ac:dyDescent="0.2">
      <c r="B41" s="40">
        <v>38045</v>
      </c>
      <c r="C41" t="s">
        <v>799</v>
      </c>
      <c r="D41" t="s">
        <v>802</v>
      </c>
      <c r="E41" t="s">
        <v>804</v>
      </c>
      <c r="F41">
        <v>22</v>
      </c>
      <c r="G41" s="41">
        <v>4.99</v>
      </c>
      <c r="H41" s="41">
        <f t="shared" si="0"/>
        <v>109.78</v>
      </c>
    </row>
    <row r="42" spans="2:11" x14ac:dyDescent="0.2">
      <c r="B42" s="40">
        <v>38045</v>
      </c>
      <c r="C42" t="s">
        <v>806</v>
      </c>
      <c r="D42" t="s">
        <v>802</v>
      </c>
      <c r="E42" t="s">
        <v>807</v>
      </c>
      <c r="F42">
        <v>25</v>
      </c>
      <c r="G42" s="41">
        <v>4.99</v>
      </c>
      <c r="H42" s="41">
        <f t="shared" si="0"/>
        <v>124.75</v>
      </c>
    </row>
    <row r="43" spans="2:11" x14ac:dyDescent="0.2">
      <c r="B43" s="40">
        <v>38045</v>
      </c>
      <c r="C43" t="s">
        <v>806</v>
      </c>
      <c r="D43" t="s">
        <v>805</v>
      </c>
      <c r="E43" t="s">
        <v>801</v>
      </c>
      <c r="F43">
        <v>26</v>
      </c>
      <c r="G43" s="41">
        <v>4.99</v>
      </c>
      <c r="H43" s="41">
        <f t="shared" si="0"/>
        <v>129.74</v>
      </c>
    </row>
    <row r="44" spans="2:11" x14ac:dyDescent="0.2">
      <c r="B44" s="40">
        <v>38045</v>
      </c>
      <c r="C44" t="s">
        <v>806</v>
      </c>
      <c r="D44" t="s">
        <v>805</v>
      </c>
      <c r="E44" t="s">
        <v>801</v>
      </c>
      <c r="F44">
        <v>49</v>
      </c>
      <c r="G44" s="41">
        <v>4.99</v>
      </c>
      <c r="H44" s="41">
        <f t="shared" si="0"/>
        <v>244.51000000000002</v>
      </c>
    </row>
  </sheetData>
  <dataConsolidate leftLabels="1" topLabels="1">
    <dataRefs count="1">
      <dataRef ref="H28" sheet="Excel training 1"/>
    </dataRefs>
  </dataConsolid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0"/>
  </sheetPr>
  <dimension ref="B2:K46"/>
  <sheetViews>
    <sheetView workbookViewId="0"/>
  </sheetViews>
  <sheetFormatPr defaultRowHeight="12.75" x14ac:dyDescent="0.2"/>
  <cols>
    <col min="2" max="2" width="47.42578125" bestFit="1" customWidth="1"/>
    <col min="3" max="3" width="20.28515625" customWidth="1"/>
    <col min="4" max="4" width="10.42578125" bestFit="1" customWidth="1"/>
    <col min="5" max="5" width="10.140625" bestFit="1" customWidth="1"/>
    <col min="6" max="6" width="18.85546875" bestFit="1" customWidth="1"/>
    <col min="7" max="7" width="9.7109375" bestFit="1" customWidth="1"/>
    <col min="8" max="8" width="5.85546875" bestFit="1" customWidth="1"/>
    <col min="9" max="9" width="10.140625" bestFit="1" customWidth="1"/>
    <col min="10" max="10" width="7.140625" bestFit="1" customWidth="1"/>
    <col min="11" max="11" width="11.5703125" customWidth="1"/>
  </cols>
  <sheetData>
    <row r="2" spans="2:11" x14ac:dyDescent="0.2">
      <c r="B2" t="s">
        <v>842</v>
      </c>
      <c r="D2" t="s">
        <v>854</v>
      </c>
    </row>
    <row r="4" spans="2:11" x14ac:dyDescent="0.2">
      <c r="B4" t="s">
        <v>871</v>
      </c>
      <c r="E4" s="1" t="s">
        <v>814</v>
      </c>
      <c r="F4" s="1" t="s">
        <v>813</v>
      </c>
      <c r="G4" s="1" t="s">
        <v>798</v>
      </c>
      <c r="H4" s="1" t="s">
        <v>812</v>
      </c>
      <c r="I4" s="1" t="s">
        <v>811</v>
      </c>
      <c r="J4" s="1" t="s">
        <v>810</v>
      </c>
      <c r="K4" s="1" t="s">
        <v>809</v>
      </c>
    </row>
    <row r="5" spans="2:11" x14ac:dyDescent="0.2">
      <c r="E5" s="40">
        <v>37988</v>
      </c>
      <c r="F5" t="s">
        <v>799</v>
      </c>
      <c r="G5" t="s">
        <v>800</v>
      </c>
      <c r="H5" t="s">
        <v>801</v>
      </c>
      <c r="I5">
        <v>3</v>
      </c>
      <c r="J5" s="41">
        <v>19.989999999999998</v>
      </c>
      <c r="K5" s="41">
        <f>I5*J5</f>
        <v>59.97</v>
      </c>
    </row>
    <row r="6" spans="2:11" x14ac:dyDescent="0.2">
      <c r="E6" s="40">
        <v>37988</v>
      </c>
      <c r="F6" t="s">
        <v>799</v>
      </c>
      <c r="G6" t="s">
        <v>802</v>
      </c>
      <c r="H6" t="s">
        <v>801</v>
      </c>
      <c r="I6">
        <v>40</v>
      </c>
      <c r="J6" s="41">
        <v>1.29</v>
      </c>
      <c r="K6" s="41">
        <f t="shared" ref="K6:K46" si="0">I6*J6</f>
        <v>51.6</v>
      </c>
    </row>
    <row r="7" spans="2:11" x14ac:dyDescent="0.2">
      <c r="E7" s="40">
        <v>37988</v>
      </c>
      <c r="F7" t="s">
        <v>803</v>
      </c>
      <c r="G7" t="s">
        <v>802</v>
      </c>
      <c r="H7" t="s">
        <v>804</v>
      </c>
      <c r="I7">
        <v>28</v>
      </c>
      <c r="J7" s="41">
        <v>4.99</v>
      </c>
      <c r="K7" s="41">
        <f t="shared" si="0"/>
        <v>139.72</v>
      </c>
    </row>
    <row r="8" spans="2:11" x14ac:dyDescent="0.2">
      <c r="E8" s="40">
        <v>37988</v>
      </c>
      <c r="F8" t="s">
        <v>803</v>
      </c>
      <c r="G8" t="s">
        <v>805</v>
      </c>
      <c r="H8" t="s">
        <v>804</v>
      </c>
      <c r="I8">
        <v>33</v>
      </c>
      <c r="J8" s="41">
        <v>4.99</v>
      </c>
      <c r="K8" s="41">
        <f t="shared" si="0"/>
        <v>164.67000000000002</v>
      </c>
    </row>
    <row r="9" spans="2:11" x14ac:dyDescent="0.2">
      <c r="E9" s="40">
        <v>37988</v>
      </c>
      <c r="F9" t="s">
        <v>806</v>
      </c>
      <c r="G9" t="s">
        <v>800</v>
      </c>
      <c r="H9" t="s">
        <v>807</v>
      </c>
      <c r="I9">
        <v>9</v>
      </c>
      <c r="J9" s="41">
        <v>8.99</v>
      </c>
      <c r="K9" s="41">
        <f t="shared" si="0"/>
        <v>80.91</v>
      </c>
    </row>
    <row r="10" spans="2:11" x14ac:dyDescent="0.2">
      <c r="B10" s="1" t="s">
        <v>843</v>
      </c>
      <c r="E10" s="40">
        <v>37988</v>
      </c>
      <c r="F10" t="s">
        <v>806</v>
      </c>
      <c r="G10" t="s">
        <v>808</v>
      </c>
      <c r="H10" t="s">
        <v>804</v>
      </c>
      <c r="I10">
        <v>29</v>
      </c>
      <c r="J10" s="41">
        <v>1.99</v>
      </c>
      <c r="K10" s="41">
        <f t="shared" si="0"/>
        <v>57.71</v>
      </c>
    </row>
    <row r="11" spans="2:11" x14ac:dyDescent="0.2">
      <c r="B11" s="7" t="s">
        <v>849</v>
      </c>
      <c r="E11" s="40">
        <v>37988</v>
      </c>
      <c r="F11" t="s">
        <v>806</v>
      </c>
      <c r="G11" t="s">
        <v>800</v>
      </c>
      <c r="H11" t="s">
        <v>801</v>
      </c>
      <c r="I11">
        <v>39</v>
      </c>
      <c r="J11" s="41">
        <v>19.989999999999998</v>
      </c>
      <c r="K11" s="41">
        <f t="shared" si="0"/>
        <v>779.6099999999999</v>
      </c>
    </row>
    <row r="12" spans="2:11" x14ac:dyDescent="0.2">
      <c r="B12" s="7" t="s">
        <v>850</v>
      </c>
      <c r="E12" s="40">
        <v>37988</v>
      </c>
      <c r="F12" t="s">
        <v>806</v>
      </c>
      <c r="G12" t="s">
        <v>802</v>
      </c>
      <c r="H12" t="s">
        <v>804</v>
      </c>
      <c r="I12">
        <v>4</v>
      </c>
      <c r="J12" s="41">
        <v>1.29</v>
      </c>
      <c r="K12" s="41">
        <f t="shared" si="0"/>
        <v>5.16</v>
      </c>
    </row>
    <row r="13" spans="2:11" x14ac:dyDescent="0.2">
      <c r="B13" s="7" t="s">
        <v>844</v>
      </c>
      <c r="E13" s="40">
        <v>37988</v>
      </c>
      <c r="F13" t="s">
        <v>806</v>
      </c>
      <c r="G13" t="s">
        <v>802</v>
      </c>
      <c r="H13" t="s">
        <v>807</v>
      </c>
      <c r="I13">
        <v>49</v>
      </c>
      <c r="J13" s="41">
        <v>4.99</v>
      </c>
      <c r="K13" s="41">
        <f t="shared" si="0"/>
        <v>244.51000000000002</v>
      </c>
    </row>
    <row r="14" spans="2:11" x14ac:dyDescent="0.2">
      <c r="B14" s="44" t="s">
        <v>855</v>
      </c>
      <c r="E14" s="40">
        <v>37988</v>
      </c>
      <c r="F14" t="s">
        <v>799</v>
      </c>
      <c r="G14" t="s">
        <v>805</v>
      </c>
      <c r="H14" t="s">
        <v>804</v>
      </c>
      <c r="I14">
        <v>49</v>
      </c>
      <c r="J14" s="41">
        <v>4.99</v>
      </c>
      <c r="K14" s="41">
        <f t="shared" si="0"/>
        <v>244.51000000000002</v>
      </c>
    </row>
    <row r="15" spans="2:11" x14ac:dyDescent="0.2">
      <c r="B15" s="44" t="s">
        <v>845</v>
      </c>
      <c r="E15" s="40">
        <v>37988</v>
      </c>
      <c r="F15" t="s">
        <v>803</v>
      </c>
      <c r="G15" t="s">
        <v>800</v>
      </c>
      <c r="H15" t="s">
        <v>801</v>
      </c>
      <c r="I15">
        <v>21</v>
      </c>
      <c r="J15" s="41">
        <v>15</v>
      </c>
      <c r="K15" s="41">
        <f t="shared" si="0"/>
        <v>315</v>
      </c>
    </row>
    <row r="16" spans="2:11" x14ac:dyDescent="0.2">
      <c r="E16" s="40">
        <v>38001</v>
      </c>
      <c r="F16" t="s">
        <v>799</v>
      </c>
      <c r="G16" t="s">
        <v>808</v>
      </c>
      <c r="H16" t="s">
        <v>807</v>
      </c>
      <c r="I16">
        <v>48</v>
      </c>
      <c r="J16" s="41">
        <v>1.99</v>
      </c>
      <c r="K16" s="41">
        <f t="shared" si="0"/>
        <v>95.52</v>
      </c>
    </row>
    <row r="17" spans="2:11" x14ac:dyDescent="0.2">
      <c r="B17" s="7" t="s">
        <v>846</v>
      </c>
      <c r="E17" s="40">
        <v>38001</v>
      </c>
      <c r="F17" t="s">
        <v>803</v>
      </c>
      <c r="G17" t="s">
        <v>800</v>
      </c>
      <c r="H17" t="s">
        <v>807</v>
      </c>
      <c r="I17">
        <v>28</v>
      </c>
      <c r="J17" s="41">
        <v>19.989999999999998</v>
      </c>
      <c r="K17" s="41">
        <f t="shared" si="0"/>
        <v>559.71999999999991</v>
      </c>
    </row>
    <row r="18" spans="2:11" x14ac:dyDescent="0.2">
      <c r="B18" s="7" t="s">
        <v>848</v>
      </c>
      <c r="E18" s="40">
        <v>38001</v>
      </c>
      <c r="F18" t="s">
        <v>799</v>
      </c>
      <c r="G18" t="s">
        <v>802</v>
      </c>
      <c r="H18" t="s">
        <v>804</v>
      </c>
      <c r="I18">
        <v>13</v>
      </c>
      <c r="J18" s="41">
        <v>1.29</v>
      </c>
      <c r="K18" s="41">
        <f t="shared" si="0"/>
        <v>16.77</v>
      </c>
    </row>
    <row r="19" spans="2:11" x14ac:dyDescent="0.2">
      <c r="E19" s="40">
        <v>38001</v>
      </c>
      <c r="F19" t="s">
        <v>799</v>
      </c>
      <c r="G19" t="s">
        <v>802</v>
      </c>
      <c r="H19" t="s">
        <v>804</v>
      </c>
      <c r="I19">
        <v>8</v>
      </c>
      <c r="J19" s="41">
        <v>4.99</v>
      </c>
      <c r="K19" s="41">
        <f t="shared" si="0"/>
        <v>39.92</v>
      </c>
    </row>
    <row r="20" spans="2:11" x14ac:dyDescent="0.2">
      <c r="B20" s="7" t="s">
        <v>851</v>
      </c>
      <c r="E20" s="40">
        <v>38001</v>
      </c>
      <c r="F20" t="s">
        <v>803</v>
      </c>
      <c r="G20" t="s">
        <v>805</v>
      </c>
      <c r="H20" t="s">
        <v>807</v>
      </c>
      <c r="I20">
        <v>12</v>
      </c>
      <c r="J20" s="41">
        <v>4.99</v>
      </c>
      <c r="K20" s="41">
        <f t="shared" si="0"/>
        <v>59.88</v>
      </c>
    </row>
    <row r="21" spans="2:11" x14ac:dyDescent="0.2">
      <c r="B21" s="7" t="s">
        <v>847</v>
      </c>
      <c r="E21" s="40">
        <v>38001</v>
      </c>
      <c r="F21" t="s">
        <v>803</v>
      </c>
      <c r="G21" t="s">
        <v>800</v>
      </c>
      <c r="H21" t="s">
        <v>801</v>
      </c>
      <c r="I21">
        <v>37</v>
      </c>
      <c r="J21" s="41">
        <v>8.99</v>
      </c>
      <c r="K21" s="41">
        <f t="shared" si="0"/>
        <v>332.63</v>
      </c>
    </row>
    <row r="22" spans="2:11" x14ac:dyDescent="0.2">
      <c r="B22" s="7" t="s">
        <v>856</v>
      </c>
      <c r="E22" s="40">
        <v>38001</v>
      </c>
      <c r="F22" t="s">
        <v>799</v>
      </c>
      <c r="G22" t="s">
        <v>808</v>
      </c>
      <c r="H22" t="s">
        <v>804</v>
      </c>
      <c r="I22">
        <v>17</v>
      </c>
      <c r="J22" s="41">
        <v>1.99</v>
      </c>
      <c r="K22" s="41">
        <f t="shared" si="0"/>
        <v>33.83</v>
      </c>
    </row>
    <row r="23" spans="2:11" x14ac:dyDescent="0.2">
      <c r="B23" s="7" t="s">
        <v>867</v>
      </c>
      <c r="E23" s="40">
        <v>38001</v>
      </c>
      <c r="F23" t="s">
        <v>806</v>
      </c>
      <c r="G23" t="s">
        <v>800</v>
      </c>
      <c r="H23" t="s">
        <v>807</v>
      </c>
      <c r="I23">
        <v>32</v>
      </c>
      <c r="J23" s="41">
        <v>19.989999999999998</v>
      </c>
      <c r="K23" s="41">
        <f t="shared" si="0"/>
        <v>639.67999999999995</v>
      </c>
    </row>
    <row r="24" spans="2:11" x14ac:dyDescent="0.2">
      <c r="E24" s="40">
        <v>38001</v>
      </c>
      <c r="F24" t="s">
        <v>799</v>
      </c>
      <c r="G24" t="s">
        <v>802</v>
      </c>
      <c r="H24" t="s">
        <v>804</v>
      </c>
      <c r="I24">
        <v>40</v>
      </c>
      <c r="J24" s="41">
        <v>1.29</v>
      </c>
      <c r="K24" s="41">
        <f t="shared" si="0"/>
        <v>51.6</v>
      </c>
    </row>
    <row r="25" spans="2:11" x14ac:dyDescent="0.2">
      <c r="E25" s="40">
        <v>38001</v>
      </c>
      <c r="F25" t="s">
        <v>806</v>
      </c>
      <c r="G25" t="s">
        <v>802</v>
      </c>
      <c r="H25" t="s">
        <v>807</v>
      </c>
      <c r="I25">
        <v>41</v>
      </c>
      <c r="J25" s="41">
        <v>4.99</v>
      </c>
      <c r="K25" s="41">
        <f t="shared" si="0"/>
        <v>204.59</v>
      </c>
    </row>
    <row r="26" spans="2:11" x14ac:dyDescent="0.2">
      <c r="E26" s="40">
        <v>38001</v>
      </c>
      <c r="F26" t="s">
        <v>803</v>
      </c>
      <c r="G26" t="s">
        <v>805</v>
      </c>
      <c r="H26" t="s">
        <v>807</v>
      </c>
      <c r="I26">
        <v>31</v>
      </c>
      <c r="J26" s="41">
        <v>4.99</v>
      </c>
      <c r="K26" s="41">
        <f t="shared" si="0"/>
        <v>154.69</v>
      </c>
    </row>
    <row r="27" spans="2:11" x14ac:dyDescent="0.2">
      <c r="B27" s="1" t="s">
        <v>857</v>
      </c>
      <c r="E27" s="40">
        <v>38015</v>
      </c>
      <c r="F27" t="s">
        <v>803</v>
      </c>
      <c r="G27" t="s">
        <v>800</v>
      </c>
      <c r="H27" t="s">
        <v>801</v>
      </c>
      <c r="I27">
        <v>42</v>
      </c>
      <c r="J27" s="41">
        <v>8.99</v>
      </c>
      <c r="K27" s="41">
        <f t="shared" si="0"/>
        <v>377.58</v>
      </c>
    </row>
    <row r="28" spans="2:11" x14ac:dyDescent="0.2">
      <c r="B28" s="7" t="s">
        <v>858</v>
      </c>
      <c r="E28" s="40">
        <v>38015</v>
      </c>
      <c r="F28" t="s">
        <v>803</v>
      </c>
      <c r="G28" t="s">
        <v>808</v>
      </c>
      <c r="H28" t="s">
        <v>801</v>
      </c>
      <c r="I28">
        <v>49</v>
      </c>
      <c r="J28" s="41">
        <v>1.99</v>
      </c>
      <c r="K28" s="41">
        <f t="shared" si="0"/>
        <v>97.51</v>
      </c>
    </row>
    <row r="29" spans="2:11" x14ac:dyDescent="0.2">
      <c r="B29" s="7" t="s">
        <v>868</v>
      </c>
      <c r="E29" s="40">
        <v>38015</v>
      </c>
      <c r="F29" t="s">
        <v>806</v>
      </c>
      <c r="G29" t="s">
        <v>800</v>
      </c>
      <c r="H29" t="s">
        <v>804</v>
      </c>
      <c r="I29">
        <v>23</v>
      </c>
      <c r="J29" s="41">
        <v>19.989999999999998</v>
      </c>
      <c r="K29" s="41">
        <f t="shared" si="0"/>
        <v>459.77</v>
      </c>
    </row>
    <row r="30" spans="2:11" x14ac:dyDescent="0.2">
      <c r="B30" s="7" t="s">
        <v>859</v>
      </c>
      <c r="E30" s="40">
        <v>38015</v>
      </c>
      <c r="F30" t="s">
        <v>799</v>
      </c>
      <c r="G30" t="s">
        <v>802</v>
      </c>
      <c r="H30" t="s">
        <v>807</v>
      </c>
      <c r="I30">
        <v>31</v>
      </c>
      <c r="J30" s="41">
        <v>1.29</v>
      </c>
      <c r="K30" s="41">
        <f t="shared" si="0"/>
        <v>39.99</v>
      </c>
    </row>
    <row r="31" spans="2:11" x14ac:dyDescent="0.2">
      <c r="B31" s="45" t="str">
        <f>HYPERLINK("www.asap-utilities.com")</f>
        <v>www.asap-utilities.com</v>
      </c>
      <c r="E31" s="40">
        <v>38015</v>
      </c>
      <c r="F31" t="s">
        <v>799</v>
      </c>
      <c r="G31" t="s">
        <v>802</v>
      </c>
      <c r="H31" t="s">
        <v>801</v>
      </c>
      <c r="I31">
        <v>38</v>
      </c>
      <c r="J31" s="41">
        <v>4.99</v>
      </c>
      <c r="K31" s="41">
        <f t="shared" si="0"/>
        <v>189.62</v>
      </c>
    </row>
    <row r="32" spans="2:11" x14ac:dyDescent="0.2">
      <c r="E32" s="40">
        <v>38015</v>
      </c>
      <c r="F32" t="s">
        <v>799</v>
      </c>
      <c r="G32" t="s">
        <v>802</v>
      </c>
      <c r="H32" t="s">
        <v>801</v>
      </c>
      <c r="I32">
        <v>3</v>
      </c>
      <c r="J32" s="41">
        <v>4.99</v>
      </c>
      <c r="K32" s="41">
        <f t="shared" si="0"/>
        <v>14.97</v>
      </c>
    </row>
    <row r="33" spans="5:11" x14ac:dyDescent="0.2">
      <c r="E33" s="40">
        <v>38015</v>
      </c>
      <c r="F33" t="s">
        <v>803</v>
      </c>
      <c r="G33" t="s">
        <v>805</v>
      </c>
      <c r="H33" t="s">
        <v>804</v>
      </c>
      <c r="I33">
        <v>38</v>
      </c>
      <c r="J33" s="41">
        <v>4.99</v>
      </c>
      <c r="K33" s="41">
        <f t="shared" si="0"/>
        <v>189.62</v>
      </c>
    </row>
    <row r="34" spans="5:11" x14ac:dyDescent="0.2">
      <c r="E34" s="40">
        <v>38015</v>
      </c>
      <c r="F34" t="s">
        <v>799</v>
      </c>
      <c r="G34" t="s">
        <v>805</v>
      </c>
      <c r="H34" t="s">
        <v>801</v>
      </c>
      <c r="I34">
        <v>9</v>
      </c>
      <c r="J34" s="41">
        <v>4.99</v>
      </c>
      <c r="K34" s="41">
        <f t="shared" si="0"/>
        <v>44.910000000000004</v>
      </c>
    </row>
    <row r="35" spans="5:11" x14ac:dyDescent="0.2">
      <c r="E35" s="40">
        <v>38037</v>
      </c>
      <c r="F35" t="s">
        <v>799</v>
      </c>
      <c r="G35" t="s">
        <v>800</v>
      </c>
      <c r="H35" t="s">
        <v>807</v>
      </c>
      <c r="I35">
        <v>50</v>
      </c>
      <c r="J35" s="41">
        <v>8.99</v>
      </c>
      <c r="K35" s="41">
        <f t="shared" si="0"/>
        <v>449.5</v>
      </c>
    </row>
    <row r="36" spans="5:11" x14ac:dyDescent="0.2">
      <c r="E36" s="40">
        <v>38037</v>
      </c>
      <c r="F36" t="s">
        <v>799</v>
      </c>
      <c r="G36" t="s">
        <v>800</v>
      </c>
      <c r="H36" t="s">
        <v>807</v>
      </c>
      <c r="I36">
        <v>44</v>
      </c>
      <c r="J36" s="41">
        <v>8.99</v>
      </c>
      <c r="K36" s="41">
        <f t="shared" si="0"/>
        <v>395.56</v>
      </c>
    </row>
    <row r="37" spans="5:11" x14ac:dyDescent="0.2">
      <c r="E37" s="40">
        <v>38037</v>
      </c>
      <c r="F37" t="s">
        <v>806</v>
      </c>
      <c r="G37" t="s">
        <v>808</v>
      </c>
      <c r="H37" t="s">
        <v>807</v>
      </c>
      <c r="I37">
        <v>5</v>
      </c>
      <c r="J37" s="41">
        <v>1.99</v>
      </c>
      <c r="K37" s="41">
        <f t="shared" si="0"/>
        <v>9.9499999999999993</v>
      </c>
    </row>
    <row r="38" spans="5:11" x14ac:dyDescent="0.2">
      <c r="E38" s="40">
        <v>38037</v>
      </c>
      <c r="F38" t="s">
        <v>806</v>
      </c>
      <c r="G38" t="s">
        <v>808</v>
      </c>
      <c r="H38" t="s">
        <v>807</v>
      </c>
      <c r="I38">
        <v>37</v>
      </c>
      <c r="J38" s="41">
        <v>1.99</v>
      </c>
      <c r="K38" s="41">
        <f t="shared" si="0"/>
        <v>73.63</v>
      </c>
    </row>
    <row r="39" spans="5:11" x14ac:dyDescent="0.2">
      <c r="E39" s="40">
        <v>38037</v>
      </c>
      <c r="F39" t="s">
        <v>799</v>
      </c>
      <c r="G39" t="s">
        <v>800</v>
      </c>
      <c r="H39" t="s">
        <v>807</v>
      </c>
      <c r="I39">
        <v>36</v>
      </c>
      <c r="J39" s="41">
        <v>19.989999999999998</v>
      </c>
      <c r="K39" s="41">
        <f t="shared" si="0"/>
        <v>719.64</v>
      </c>
    </row>
    <row r="40" spans="5:11" x14ac:dyDescent="0.2">
      <c r="E40" s="40">
        <v>38037</v>
      </c>
      <c r="F40" t="s">
        <v>799</v>
      </c>
      <c r="G40" t="s">
        <v>800</v>
      </c>
      <c r="H40" t="s">
        <v>807</v>
      </c>
      <c r="I40">
        <v>28</v>
      </c>
      <c r="J40" s="41">
        <v>19.989999999999998</v>
      </c>
      <c r="K40" s="41">
        <f t="shared" si="0"/>
        <v>559.71999999999991</v>
      </c>
    </row>
    <row r="41" spans="5:11" x14ac:dyDescent="0.2">
      <c r="E41" s="40">
        <v>38037</v>
      </c>
      <c r="F41" t="s">
        <v>806</v>
      </c>
      <c r="G41" t="s">
        <v>802</v>
      </c>
      <c r="H41" t="s">
        <v>801</v>
      </c>
      <c r="I41">
        <v>33</v>
      </c>
      <c r="J41" s="41">
        <v>1.29</v>
      </c>
      <c r="K41" s="41">
        <f t="shared" si="0"/>
        <v>42.57</v>
      </c>
    </row>
    <row r="42" spans="5:11" x14ac:dyDescent="0.2">
      <c r="E42" s="40">
        <v>38045</v>
      </c>
      <c r="F42" t="s">
        <v>803</v>
      </c>
      <c r="G42" t="s">
        <v>802</v>
      </c>
      <c r="H42" t="s">
        <v>801</v>
      </c>
      <c r="I42">
        <v>9</v>
      </c>
      <c r="J42" s="41">
        <v>1.29</v>
      </c>
      <c r="K42" s="41">
        <f t="shared" si="0"/>
        <v>11.61</v>
      </c>
    </row>
    <row r="43" spans="5:11" x14ac:dyDescent="0.2">
      <c r="E43" s="40">
        <v>38045</v>
      </c>
      <c r="F43" t="s">
        <v>799</v>
      </c>
      <c r="G43" t="s">
        <v>802</v>
      </c>
      <c r="H43" t="s">
        <v>804</v>
      </c>
      <c r="I43">
        <v>22</v>
      </c>
      <c r="J43" s="41">
        <v>4.99</v>
      </c>
      <c r="K43" s="41">
        <f t="shared" si="0"/>
        <v>109.78</v>
      </c>
    </row>
    <row r="44" spans="5:11" x14ac:dyDescent="0.2">
      <c r="E44" s="40">
        <v>38045</v>
      </c>
      <c r="F44" t="s">
        <v>806</v>
      </c>
      <c r="G44" t="s">
        <v>802</v>
      </c>
      <c r="H44" t="s">
        <v>807</v>
      </c>
      <c r="I44">
        <v>25</v>
      </c>
      <c r="J44" s="41">
        <v>4.99</v>
      </c>
      <c r="K44" s="41">
        <f t="shared" si="0"/>
        <v>124.75</v>
      </c>
    </row>
    <row r="45" spans="5:11" x14ac:dyDescent="0.2">
      <c r="E45" s="40">
        <v>38045</v>
      </c>
      <c r="F45" t="s">
        <v>806</v>
      </c>
      <c r="G45" t="s">
        <v>805</v>
      </c>
      <c r="H45" t="s">
        <v>801</v>
      </c>
      <c r="I45">
        <v>26</v>
      </c>
      <c r="J45" s="41">
        <v>4.99</v>
      </c>
      <c r="K45" s="41">
        <f t="shared" si="0"/>
        <v>129.74</v>
      </c>
    </row>
    <row r="46" spans="5:11" x14ac:dyDescent="0.2">
      <c r="E46" s="40">
        <v>38045</v>
      </c>
      <c r="F46" t="s">
        <v>806</v>
      </c>
      <c r="G46" t="s">
        <v>805</v>
      </c>
      <c r="H46" t="s">
        <v>801</v>
      </c>
      <c r="I46">
        <v>49</v>
      </c>
      <c r="J46" s="41">
        <v>4.99</v>
      </c>
      <c r="K46" s="41">
        <f t="shared" si="0"/>
        <v>244.51000000000002</v>
      </c>
    </row>
  </sheetData>
  <dataConsolidate leftLabels="1" topLabels="1">
    <dataRefs count="1">
      <dataRef ref="H28" sheet="Excel training 1"/>
    </dataRefs>
  </dataConsolidate>
  <phoneticPr fontId="2" type="noConversion"/>
  <hyperlinks>
    <hyperlink ref="B31" r:id="rId1" display="www.asap-utilities.com"/>
  </hyperlinks>
  <pageMargins left="0.75" right="0.75" top="1" bottom="1" header="0.5" footer="0.5"/>
  <pageSetup paperSize="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Fun">
    <tabColor indexed="45"/>
  </sheetPr>
  <dimension ref="A1:K344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" defaultRowHeight="12.75" x14ac:dyDescent="0.2"/>
  <cols>
    <col min="1" max="1" width="22.140625" style="28" customWidth="1"/>
    <col min="2" max="2" width="21.28515625" style="28" customWidth="1"/>
    <col min="3" max="3" width="25.42578125" style="28" customWidth="1"/>
    <col min="4" max="4" width="25.85546875" style="28" customWidth="1"/>
    <col min="5" max="16384" width="8" style="22"/>
  </cols>
  <sheetData>
    <row r="1" spans="1:11" ht="21.75" customHeight="1" x14ac:dyDescent="0.3">
      <c r="A1" s="21" t="s">
        <v>72</v>
      </c>
      <c r="B1" s="21" t="s">
        <v>73</v>
      </c>
      <c r="C1" s="21" t="s">
        <v>74</v>
      </c>
      <c r="D1" s="21" t="s">
        <v>75</v>
      </c>
      <c r="G1" s="33" t="s">
        <v>869</v>
      </c>
      <c r="H1" s="32"/>
      <c r="I1" s="32"/>
      <c r="J1" s="32"/>
      <c r="K1" s="32"/>
    </row>
    <row r="2" spans="1:11" x14ac:dyDescent="0.2">
      <c r="A2" s="23" t="s">
        <v>76</v>
      </c>
      <c r="B2" s="23" t="s">
        <v>77</v>
      </c>
      <c r="C2" s="24" t="s">
        <v>78</v>
      </c>
      <c r="D2" s="24" t="s">
        <v>79</v>
      </c>
    </row>
    <row r="3" spans="1:11" x14ac:dyDescent="0.2">
      <c r="A3" s="23" t="s">
        <v>76</v>
      </c>
      <c r="B3" s="23" t="s">
        <v>77</v>
      </c>
      <c r="C3" s="24" t="s">
        <v>80</v>
      </c>
      <c r="D3" s="24" t="s">
        <v>81</v>
      </c>
    </row>
    <row r="4" spans="1:11" x14ac:dyDescent="0.2">
      <c r="A4" s="23" t="s">
        <v>76</v>
      </c>
      <c r="B4" s="23" t="s">
        <v>77</v>
      </c>
      <c r="C4" s="24" t="s">
        <v>82</v>
      </c>
      <c r="D4" s="24" t="s">
        <v>83</v>
      </c>
    </row>
    <row r="5" spans="1:11" x14ac:dyDescent="0.2">
      <c r="A5" s="23" t="s">
        <v>76</v>
      </c>
      <c r="B5" s="23" t="s">
        <v>77</v>
      </c>
      <c r="C5" s="24" t="s">
        <v>84</v>
      </c>
      <c r="D5" s="24" t="s">
        <v>85</v>
      </c>
    </row>
    <row r="6" spans="1:11" x14ac:dyDescent="0.2">
      <c r="A6" s="23" t="s">
        <v>76</v>
      </c>
      <c r="B6" s="23" t="s">
        <v>77</v>
      </c>
      <c r="C6" s="24" t="s">
        <v>86</v>
      </c>
      <c r="D6" s="24" t="s">
        <v>87</v>
      </c>
    </row>
    <row r="7" spans="1:11" x14ac:dyDescent="0.2">
      <c r="A7" s="23" t="s">
        <v>76</v>
      </c>
      <c r="B7" s="23" t="s">
        <v>77</v>
      </c>
      <c r="C7" s="24" t="s">
        <v>88</v>
      </c>
      <c r="D7" s="24" t="s">
        <v>89</v>
      </c>
    </row>
    <row r="8" spans="1:11" x14ac:dyDescent="0.2">
      <c r="A8" s="23" t="s">
        <v>76</v>
      </c>
      <c r="B8" s="23" t="s">
        <v>77</v>
      </c>
      <c r="C8" s="24" t="s">
        <v>90</v>
      </c>
      <c r="D8" s="24" t="s">
        <v>91</v>
      </c>
    </row>
    <row r="9" spans="1:11" x14ac:dyDescent="0.2">
      <c r="A9" s="23" t="s">
        <v>76</v>
      </c>
      <c r="B9" s="23" t="s">
        <v>77</v>
      </c>
      <c r="C9" s="24" t="s">
        <v>92</v>
      </c>
      <c r="D9" s="24" t="s">
        <v>93</v>
      </c>
    </row>
    <row r="10" spans="1:11" x14ac:dyDescent="0.2">
      <c r="A10" s="23" t="s">
        <v>76</v>
      </c>
      <c r="B10" s="23" t="s">
        <v>77</v>
      </c>
      <c r="C10" s="24" t="s">
        <v>94</v>
      </c>
      <c r="D10" s="24" t="s">
        <v>95</v>
      </c>
    </row>
    <row r="11" spans="1:11" x14ac:dyDescent="0.2">
      <c r="A11" s="23" t="s">
        <v>76</v>
      </c>
      <c r="B11" s="23" t="s">
        <v>77</v>
      </c>
      <c r="C11" s="24" t="s">
        <v>96</v>
      </c>
      <c r="D11" s="24" t="s">
        <v>97</v>
      </c>
    </row>
    <row r="12" spans="1:11" x14ac:dyDescent="0.2">
      <c r="A12" s="23" t="s">
        <v>76</v>
      </c>
      <c r="B12" s="23" t="s">
        <v>77</v>
      </c>
      <c r="C12" s="24" t="s">
        <v>98</v>
      </c>
      <c r="D12" s="24" t="s">
        <v>99</v>
      </c>
    </row>
    <row r="13" spans="1:11" x14ac:dyDescent="0.2">
      <c r="A13" s="23" t="s">
        <v>76</v>
      </c>
      <c r="B13" s="23" t="s">
        <v>77</v>
      </c>
      <c r="C13" s="24" t="s">
        <v>100</v>
      </c>
      <c r="D13" s="24" t="s">
        <v>101</v>
      </c>
    </row>
    <row r="14" spans="1:11" x14ac:dyDescent="0.2">
      <c r="A14" s="23" t="s">
        <v>76</v>
      </c>
      <c r="B14" s="25" t="s">
        <v>77</v>
      </c>
      <c r="C14" s="26" t="s">
        <v>102</v>
      </c>
      <c r="D14" s="26" t="s">
        <v>103</v>
      </c>
    </row>
    <row r="15" spans="1:11" x14ac:dyDescent="0.2">
      <c r="A15" s="23" t="s">
        <v>76</v>
      </c>
      <c r="B15" s="23" t="s">
        <v>104</v>
      </c>
      <c r="C15" s="24" t="s">
        <v>105</v>
      </c>
      <c r="D15" s="24" t="s">
        <v>106</v>
      </c>
    </row>
    <row r="16" spans="1:11" x14ac:dyDescent="0.2">
      <c r="A16" s="23" t="s">
        <v>76</v>
      </c>
      <c r="B16" s="23" t="s">
        <v>104</v>
      </c>
      <c r="C16" s="24" t="s">
        <v>107</v>
      </c>
      <c r="D16" s="24" t="s">
        <v>108</v>
      </c>
    </row>
    <row r="17" spans="1:4" x14ac:dyDescent="0.2">
      <c r="A17" s="23" t="s">
        <v>76</v>
      </c>
      <c r="B17" s="23" t="s">
        <v>104</v>
      </c>
      <c r="C17" s="24" t="s">
        <v>109</v>
      </c>
      <c r="D17" s="24" t="s">
        <v>110</v>
      </c>
    </row>
    <row r="18" spans="1:4" x14ac:dyDescent="0.2">
      <c r="A18" s="23" t="s">
        <v>76</v>
      </c>
      <c r="B18" s="23" t="s">
        <v>104</v>
      </c>
      <c r="C18" s="24" t="s">
        <v>111</v>
      </c>
      <c r="D18" s="24" t="s">
        <v>112</v>
      </c>
    </row>
    <row r="19" spans="1:4" x14ac:dyDescent="0.2">
      <c r="A19" s="23" t="s">
        <v>76</v>
      </c>
      <c r="B19" s="23" t="s">
        <v>104</v>
      </c>
      <c r="C19" s="24" t="s">
        <v>113</v>
      </c>
      <c r="D19" s="24" t="s">
        <v>114</v>
      </c>
    </row>
    <row r="20" spans="1:4" x14ac:dyDescent="0.2">
      <c r="A20" s="23" t="s">
        <v>76</v>
      </c>
      <c r="B20" s="23" t="s">
        <v>104</v>
      </c>
      <c r="C20" s="24" t="s">
        <v>115</v>
      </c>
      <c r="D20" s="24" t="s">
        <v>116</v>
      </c>
    </row>
    <row r="21" spans="1:4" x14ac:dyDescent="0.2">
      <c r="A21" s="23" t="s">
        <v>76</v>
      </c>
      <c r="B21" s="23" t="s">
        <v>104</v>
      </c>
      <c r="C21" s="24" t="s">
        <v>117</v>
      </c>
      <c r="D21" s="24" t="s">
        <v>118</v>
      </c>
    </row>
    <row r="22" spans="1:4" x14ac:dyDescent="0.2">
      <c r="A22" s="23" t="s">
        <v>76</v>
      </c>
      <c r="B22" s="23" t="s">
        <v>104</v>
      </c>
      <c r="C22" s="24" t="s">
        <v>119</v>
      </c>
      <c r="D22" s="24" t="s">
        <v>120</v>
      </c>
    </row>
    <row r="23" spans="1:4" x14ac:dyDescent="0.2">
      <c r="A23" s="23" t="s">
        <v>76</v>
      </c>
      <c r="B23" s="23" t="s">
        <v>104</v>
      </c>
      <c r="C23" s="24" t="s">
        <v>121</v>
      </c>
      <c r="D23" s="24" t="s">
        <v>122</v>
      </c>
    </row>
    <row r="24" spans="1:4" x14ac:dyDescent="0.2">
      <c r="A24" s="23" t="s">
        <v>76</v>
      </c>
      <c r="B24" s="23" t="s">
        <v>104</v>
      </c>
      <c r="C24" s="24" t="s">
        <v>123</v>
      </c>
      <c r="D24" s="24" t="s">
        <v>124</v>
      </c>
    </row>
    <row r="25" spans="1:4" x14ac:dyDescent="0.2">
      <c r="A25" s="23" t="s">
        <v>76</v>
      </c>
      <c r="B25" s="23" t="s">
        <v>104</v>
      </c>
      <c r="C25" s="24" t="s">
        <v>125</v>
      </c>
      <c r="D25" s="24" t="s">
        <v>126</v>
      </c>
    </row>
    <row r="26" spans="1:4" x14ac:dyDescent="0.2">
      <c r="A26" s="23" t="s">
        <v>76</v>
      </c>
      <c r="B26" s="23" t="s">
        <v>104</v>
      </c>
      <c r="C26" s="24" t="s">
        <v>127</v>
      </c>
      <c r="D26" s="24" t="s">
        <v>128</v>
      </c>
    </row>
    <row r="27" spans="1:4" x14ac:dyDescent="0.2">
      <c r="A27" s="23" t="s">
        <v>76</v>
      </c>
      <c r="B27" s="23" t="s">
        <v>104</v>
      </c>
      <c r="C27" s="24" t="s">
        <v>129</v>
      </c>
      <c r="D27" s="24" t="s">
        <v>130</v>
      </c>
    </row>
    <row r="28" spans="1:4" x14ac:dyDescent="0.2">
      <c r="A28" s="23" t="s">
        <v>76</v>
      </c>
      <c r="B28" s="23" t="s">
        <v>104</v>
      </c>
      <c r="C28" s="24" t="s">
        <v>131</v>
      </c>
      <c r="D28" s="24" t="s">
        <v>132</v>
      </c>
    </row>
    <row r="29" spans="1:4" x14ac:dyDescent="0.2">
      <c r="A29" s="23" t="s">
        <v>76</v>
      </c>
      <c r="B29" s="23" t="s">
        <v>133</v>
      </c>
      <c r="C29" s="24" t="s">
        <v>134</v>
      </c>
      <c r="D29" s="24" t="s">
        <v>134</v>
      </c>
    </row>
    <row r="30" spans="1:4" x14ac:dyDescent="0.2">
      <c r="A30" s="23" t="s">
        <v>76</v>
      </c>
      <c r="B30" s="23" t="s">
        <v>133</v>
      </c>
      <c r="C30" s="24" t="s">
        <v>135</v>
      </c>
      <c r="D30" s="24" t="s">
        <v>135</v>
      </c>
    </row>
    <row r="31" spans="1:4" x14ac:dyDescent="0.2">
      <c r="A31" s="23" t="s">
        <v>76</v>
      </c>
      <c r="B31" s="23" t="s">
        <v>133</v>
      </c>
      <c r="C31" s="24" t="s">
        <v>136</v>
      </c>
      <c r="D31" s="24" t="s">
        <v>137</v>
      </c>
    </row>
    <row r="32" spans="1:4" x14ac:dyDescent="0.2">
      <c r="A32" s="23" t="s">
        <v>76</v>
      </c>
      <c r="B32" s="23" t="s">
        <v>133</v>
      </c>
      <c r="C32" s="24" t="s">
        <v>138</v>
      </c>
      <c r="D32" s="24" t="s">
        <v>139</v>
      </c>
    </row>
    <row r="33" spans="1:4" x14ac:dyDescent="0.2">
      <c r="A33" s="23" t="s">
        <v>76</v>
      </c>
      <c r="B33" s="23" t="s">
        <v>133</v>
      </c>
      <c r="C33" s="24" t="s">
        <v>140</v>
      </c>
      <c r="D33" s="24" t="s">
        <v>141</v>
      </c>
    </row>
    <row r="34" spans="1:4" x14ac:dyDescent="0.2">
      <c r="A34" s="23" t="s">
        <v>76</v>
      </c>
      <c r="B34" s="23" t="s">
        <v>133</v>
      </c>
      <c r="C34" s="24" t="s">
        <v>142</v>
      </c>
      <c r="D34" s="24" t="s">
        <v>143</v>
      </c>
    </row>
    <row r="35" spans="1:4" x14ac:dyDescent="0.2">
      <c r="A35" s="23" t="s">
        <v>76</v>
      </c>
      <c r="B35" s="23" t="s">
        <v>133</v>
      </c>
      <c r="C35" s="24" t="s">
        <v>144</v>
      </c>
      <c r="D35" s="24" t="s">
        <v>145</v>
      </c>
    </row>
    <row r="36" spans="1:4" x14ac:dyDescent="0.2">
      <c r="A36" s="23" t="s">
        <v>76</v>
      </c>
      <c r="B36" s="23" t="s">
        <v>133</v>
      </c>
      <c r="C36" s="24" t="s">
        <v>146</v>
      </c>
      <c r="D36" s="24" t="s">
        <v>146</v>
      </c>
    </row>
    <row r="37" spans="1:4" x14ac:dyDescent="0.2">
      <c r="A37" s="23" t="s">
        <v>76</v>
      </c>
      <c r="B37" s="23" t="s">
        <v>133</v>
      </c>
      <c r="C37" s="24" t="s">
        <v>147</v>
      </c>
      <c r="D37" s="24" t="s">
        <v>148</v>
      </c>
    </row>
    <row r="38" spans="1:4" x14ac:dyDescent="0.2">
      <c r="A38" s="23" t="s">
        <v>76</v>
      </c>
      <c r="B38" s="23" t="s">
        <v>133</v>
      </c>
      <c r="C38" s="24" t="s">
        <v>149</v>
      </c>
      <c r="D38" s="24" t="s">
        <v>150</v>
      </c>
    </row>
    <row r="39" spans="1:4" x14ac:dyDescent="0.2">
      <c r="A39" s="23" t="s">
        <v>76</v>
      </c>
      <c r="B39" s="23" t="s">
        <v>133</v>
      </c>
      <c r="C39" s="24" t="s">
        <v>151</v>
      </c>
      <c r="D39" s="24" t="s">
        <v>152</v>
      </c>
    </row>
    <row r="40" spans="1:4" x14ac:dyDescent="0.2">
      <c r="A40" s="23" t="s">
        <v>76</v>
      </c>
      <c r="B40" s="23" t="s">
        <v>133</v>
      </c>
      <c r="C40" s="24" t="s">
        <v>153</v>
      </c>
      <c r="D40" s="24" t="s">
        <v>154</v>
      </c>
    </row>
    <row r="41" spans="1:4" x14ac:dyDescent="0.2">
      <c r="A41" s="23" t="s">
        <v>76</v>
      </c>
      <c r="B41" s="23" t="s">
        <v>133</v>
      </c>
      <c r="C41" s="24" t="s">
        <v>155</v>
      </c>
      <c r="D41" s="24" t="s">
        <v>156</v>
      </c>
    </row>
    <row r="42" spans="1:4" x14ac:dyDescent="0.2">
      <c r="A42" s="23" t="s">
        <v>76</v>
      </c>
      <c r="B42" s="23" t="s">
        <v>133</v>
      </c>
      <c r="C42" s="24" t="s">
        <v>157</v>
      </c>
      <c r="D42" s="24" t="s">
        <v>158</v>
      </c>
    </row>
    <row r="43" spans="1:4" x14ac:dyDescent="0.2">
      <c r="A43" s="23" t="s">
        <v>76</v>
      </c>
      <c r="B43" s="23" t="s">
        <v>133</v>
      </c>
      <c r="C43" s="24" t="s">
        <v>159</v>
      </c>
      <c r="D43" s="24" t="s">
        <v>159</v>
      </c>
    </row>
    <row r="44" spans="1:4" x14ac:dyDescent="0.2">
      <c r="A44" s="23" t="s">
        <v>76</v>
      </c>
      <c r="B44" s="23" t="s">
        <v>133</v>
      </c>
      <c r="C44" s="24" t="s">
        <v>160</v>
      </c>
      <c r="D44" s="24" t="s">
        <v>160</v>
      </c>
    </row>
    <row r="45" spans="1:4" x14ac:dyDescent="0.2">
      <c r="A45" s="23" t="s">
        <v>76</v>
      </c>
      <c r="B45" s="23" t="s">
        <v>161</v>
      </c>
      <c r="C45" s="24" t="s">
        <v>162</v>
      </c>
      <c r="D45" s="24" t="s">
        <v>163</v>
      </c>
    </row>
    <row r="46" spans="1:4" x14ac:dyDescent="0.2">
      <c r="A46" s="23" t="s">
        <v>76</v>
      </c>
      <c r="B46" s="23" t="s">
        <v>161</v>
      </c>
      <c r="C46" s="24" t="s">
        <v>164</v>
      </c>
      <c r="D46" s="24" t="s">
        <v>165</v>
      </c>
    </row>
    <row r="47" spans="1:4" x14ac:dyDescent="0.2">
      <c r="A47" s="23" t="s">
        <v>76</v>
      </c>
      <c r="B47" s="23" t="s">
        <v>161</v>
      </c>
      <c r="C47" s="24" t="s">
        <v>166</v>
      </c>
      <c r="D47" s="24" t="s">
        <v>167</v>
      </c>
    </row>
    <row r="48" spans="1:4" x14ac:dyDescent="0.2">
      <c r="A48" s="23" t="s">
        <v>76</v>
      </c>
      <c r="B48" s="23" t="s">
        <v>161</v>
      </c>
      <c r="C48" s="24" t="s">
        <v>168</v>
      </c>
      <c r="D48" s="24" t="s">
        <v>168</v>
      </c>
    </row>
    <row r="49" spans="1:4" x14ac:dyDescent="0.2">
      <c r="A49" s="23" t="s">
        <v>76</v>
      </c>
      <c r="B49" s="23" t="s">
        <v>161</v>
      </c>
      <c r="C49" s="24" t="s">
        <v>169</v>
      </c>
      <c r="D49" s="24" t="s">
        <v>170</v>
      </c>
    </row>
    <row r="50" spans="1:4" x14ac:dyDescent="0.2">
      <c r="A50" s="23" t="s">
        <v>76</v>
      </c>
      <c r="B50" s="23" t="s">
        <v>161</v>
      </c>
      <c r="C50" s="24" t="s">
        <v>171</v>
      </c>
      <c r="D50" s="24" t="s">
        <v>172</v>
      </c>
    </row>
    <row r="51" spans="1:4" x14ac:dyDescent="0.2">
      <c r="A51" s="23" t="s">
        <v>76</v>
      </c>
      <c r="B51" s="23" t="s">
        <v>161</v>
      </c>
      <c r="C51" s="24" t="s">
        <v>173</v>
      </c>
      <c r="D51" s="24" t="s">
        <v>174</v>
      </c>
    </row>
    <row r="52" spans="1:4" x14ac:dyDescent="0.2">
      <c r="A52" s="23" t="s">
        <v>76</v>
      </c>
      <c r="B52" s="23" t="s">
        <v>161</v>
      </c>
      <c r="C52" s="24" t="s">
        <v>175</v>
      </c>
      <c r="D52" s="24" t="s">
        <v>176</v>
      </c>
    </row>
    <row r="53" spans="1:4" x14ac:dyDescent="0.2">
      <c r="A53" s="23" t="s">
        <v>76</v>
      </c>
      <c r="B53" s="23" t="s">
        <v>161</v>
      </c>
      <c r="C53" s="24" t="s">
        <v>177</v>
      </c>
      <c r="D53" s="24" t="s">
        <v>178</v>
      </c>
    </row>
    <row r="54" spans="1:4" x14ac:dyDescent="0.2">
      <c r="A54" s="23" t="s">
        <v>76</v>
      </c>
      <c r="B54" s="23" t="s">
        <v>161</v>
      </c>
      <c r="C54" s="24" t="s">
        <v>179</v>
      </c>
      <c r="D54" s="24" t="s">
        <v>180</v>
      </c>
    </row>
    <row r="55" spans="1:4" x14ac:dyDescent="0.2">
      <c r="A55" s="23" t="s">
        <v>76</v>
      </c>
      <c r="B55" s="23" t="s">
        <v>161</v>
      </c>
      <c r="C55" s="24" t="s">
        <v>181</v>
      </c>
      <c r="D55" s="24" t="s">
        <v>182</v>
      </c>
    </row>
    <row r="56" spans="1:4" x14ac:dyDescent="0.2">
      <c r="A56" s="23" t="s">
        <v>76</v>
      </c>
      <c r="B56" s="23" t="s">
        <v>161</v>
      </c>
      <c r="C56" s="24" t="s">
        <v>183</v>
      </c>
      <c r="D56" s="24" t="s">
        <v>184</v>
      </c>
    </row>
    <row r="57" spans="1:4" x14ac:dyDescent="0.2">
      <c r="A57" s="23" t="s">
        <v>76</v>
      </c>
      <c r="B57" s="23" t="s">
        <v>161</v>
      </c>
      <c r="C57" s="24" t="s">
        <v>185</v>
      </c>
      <c r="D57" s="24" t="s">
        <v>186</v>
      </c>
    </row>
    <row r="58" spans="1:4" x14ac:dyDescent="0.2">
      <c r="A58" s="23" t="s">
        <v>76</v>
      </c>
      <c r="B58" s="23" t="s">
        <v>161</v>
      </c>
      <c r="C58" s="24" t="s">
        <v>187</v>
      </c>
      <c r="D58" s="24" t="s">
        <v>187</v>
      </c>
    </row>
    <row r="59" spans="1:4" x14ac:dyDescent="0.2">
      <c r="A59" s="23" t="s">
        <v>76</v>
      </c>
      <c r="B59" s="23" t="s">
        <v>161</v>
      </c>
      <c r="C59" s="24" t="s">
        <v>188</v>
      </c>
      <c r="D59" s="24" t="s">
        <v>189</v>
      </c>
    </row>
    <row r="60" spans="1:4" x14ac:dyDescent="0.2">
      <c r="A60" s="23" t="s">
        <v>76</v>
      </c>
      <c r="B60" s="23" t="s">
        <v>161</v>
      </c>
      <c r="C60" s="24" t="s">
        <v>190</v>
      </c>
      <c r="D60" s="24" t="s">
        <v>190</v>
      </c>
    </row>
    <row r="61" spans="1:4" x14ac:dyDescent="0.2">
      <c r="A61" s="23" t="s">
        <v>76</v>
      </c>
      <c r="B61" s="23" t="s">
        <v>191</v>
      </c>
      <c r="C61" s="24" t="s">
        <v>192</v>
      </c>
      <c r="D61" s="24" t="s">
        <v>193</v>
      </c>
    </row>
    <row r="62" spans="1:4" x14ac:dyDescent="0.2">
      <c r="A62" s="23" t="s">
        <v>76</v>
      </c>
      <c r="B62" s="23" t="s">
        <v>191</v>
      </c>
      <c r="C62" s="27" t="s">
        <v>194</v>
      </c>
      <c r="D62" s="24" t="s">
        <v>195</v>
      </c>
    </row>
    <row r="63" spans="1:4" x14ac:dyDescent="0.2">
      <c r="A63" s="23" t="s">
        <v>76</v>
      </c>
      <c r="B63" s="23" t="s">
        <v>191</v>
      </c>
      <c r="C63" s="24" t="s">
        <v>196</v>
      </c>
      <c r="D63" s="24" t="s">
        <v>197</v>
      </c>
    </row>
    <row r="64" spans="1:4" x14ac:dyDescent="0.2">
      <c r="A64" s="23" t="s">
        <v>76</v>
      </c>
      <c r="B64" s="23" t="s">
        <v>191</v>
      </c>
      <c r="C64" s="24" t="s">
        <v>198</v>
      </c>
      <c r="D64" s="24" t="s">
        <v>199</v>
      </c>
    </row>
    <row r="65" spans="1:4" x14ac:dyDescent="0.2">
      <c r="A65" s="23" t="s">
        <v>76</v>
      </c>
      <c r="B65" s="23" t="s">
        <v>191</v>
      </c>
      <c r="C65" s="24" t="s">
        <v>200</v>
      </c>
      <c r="D65" s="24" t="s">
        <v>201</v>
      </c>
    </row>
    <row r="66" spans="1:4" x14ac:dyDescent="0.2">
      <c r="A66" s="23" t="s">
        <v>76</v>
      </c>
      <c r="B66" s="23" t="s">
        <v>191</v>
      </c>
      <c r="C66" s="27" t="s">
        <v>202</v>
      </c>
      <c r="D66" s="24" t="s">
        <v>203</v>
      </c>
    </row>
    <row r="67" spans="1:4" x14ac:dyDescent="0.2">
      <c r="A67" s="23" t="s">
        <v>76</v>
      </c>
      <c r="B67" s="23" t="s">
        <v>204</v>
      </c>
      <c r="C67" s="24" t="s">
        <v>205</v>
      </c>
      <c r="D67" s="24" t="s">
        <v>206</v>
      </c>
    </row>
    <row r="68" spans="1:4" x14ac:dyDescent="0.2">
      <c r="A68" s="23" t="s">
        <v>76</v>
      </c>
      <c r="B68" s="23" t="s">
        <v>204</v>
      </c>
      <c r="C68" s="24" t="s">
        <v>207</v>
      </c>
      <c r="D68" s="24" t="s">
        <v>208</v>
      </c>
    </row>
    <row r="69" spans="1:4" x14ac:dyDescent="0.2">
      <c r="A69" s="23" t="s">
        <v>76</v>
      </c>
      <c r="B69" s="23" t="s">
        <v>204</v>
      </c>
      <c r="C69" s="24" t="s">
        <v>209</v>
      </c>
      <c r="D69" s="24" t="s">
        <v>210</v>
      </c>
    </row>
    <row r="70" spans="1:4" x14ac:dyDescent="0.2">
      <c r="A70" s="23" t="s">
        <v>76</v>
      </c>
      <c r="B70" s="23" t="s">
        <v>204</v>
      </c>
      <c r="C70" s="24" t="s">
        <v>211</v>
      </c>
      <c r="D70" s="24" t="s">
        <v>212</v>
      </c>
    </row>
    <row r="71" spans="1:4" x14ac:dyDescent="0.2">
      <c r="A71" s="23" t="s">
        <v>76</v>
      </c>
      <c r="B71" s="23" t="s">
        <v>204</v>
      </c>
      <c r="C71" s="24" t="s">
        <v>213</v>
      </c>
      <c r="D71" s="24" t="s">
        <v>214</v>
      </c>
    </row>
    <row r="72" spans="1:4" x14ac:dyDescent="0.2">
      <c r="A72" s="23" t="s">
        <v>76</v>
      </c>
      <c r="B72" s="23" t="s">
        <v>204</v>
      </c>
      <c r="C72" s="24" t="s">
        <v>215</v>
      </c>
      <c r="D72" s="24" t="s">
        <v>216</v>
      </c>
    </row>
    <row r="73" spans="1:4" x14ac:dyDescent="0.2">
      <c r="A73" s="23" t="s">
        <v>76</v>
      </c>
      <c r="B73" s="25" t="s">
        <v>204</v>
      </c>
      <c r="C73" s="26" t="s">
        <v>217</v>
      </c>
      <c r="D73" s="26" t="s">
        <v>217</v>
      </c>
    </row>
    <row r="74" spans="1:4" x14ac:dyDescent="0.2">
      <c r="A74" s="23" t="s">
        <v>76</v>
      </c>
      <c r="B74" s="23" t="s">
        <v>204</v>
      </c>
      <c r="C74" s="24" t="s">
        <v>218</v>
      </c>
      <c r="D74" s="24" t="s">
        <v>218</v>
      </c>
    </row>
    <row r="75" spans="1:4" x14ac:dyDescent="0.2">
      <c r="A75" s="23" t="s">
        <v>76</v>
      </c>
      <c r="B75" s="23" t="s">
        <v>204</v>
      </c>
      <c r="C75" s="24" t="s">
        <v>219</v>
      </c>
      <c r="D75" s="24" t="s">
        <v>219</v>
      </c>
    </row>
    <row r="76" spans="1:4" x14ac:dyDescent="0.2">
      <c r="A76" s="23" t="s">
        <v>76</v>
      </c>
      <c r="B76" s="23" t="s">
        <v>204</v>
      </c>
      <c r="C76" s="24" t="s">
        <v>220</v>
      </c>
      <c r="D76" s="24" t="s">
        <v>221</v>
      </c>
    </row>
    <row r="77" spans="1:4" x14ac:dyDescent="0.2">
      <c r="A77" s="23" t="s">
        <v>76</v>
      </c>
      <c r="B77" s="23" t="s">
        <v>204</v>
      </c>
      <c r="C77" s="24" t="s">
        <v>222</v>
      </c>
      <c r="D77" s="24" t="s">
        <v>223</v>
      </c>
    </row>
    <row r="78" spans="1:4" x14ac:dyDescent="0.2">
      <c r="A78" s="23" t="s">
        <v>76</v>
      </c>
      <c r="B78" s="23" t="s">
        <v>204</v>
      </c>
      <c r="C78" s="24" t="s">
        <v>224</v>
      </c>
      <c r="D78" s="24" t="s">
        <v>225</v>
      </c>
    </row>
    <row r="79" spans="1:4" x14ac:dyDescent="0.2">
      <c r="A79" s="23" t="s">
        <v>76</v>
      </c>
      <c r="B79" s="23" t="s">
        <v>204</v>
      </c>
      <c r="C79" s="24" t="s">
        <v>226</v>
      </c>
      <c r="D79" s="24" t="s">
        <v>227</v>
      </c>
    </row>
    <row r="80" spans="1:4" x14ac:dyDescent="0.2">
      <c r="A80" s="23" t="s">
        <v>76</v>
      </c>
      <c r="B80" s="23" t="s">
        <v>204</v>
      </c>
      <c r="C80" s="24" t="s">
        <v>228</v>
      </c>
      <c r="D80" s="24" t="s">
        <v>229</v>
      </c>
    </row>
    <row r="81" spans="1:4" x14ac:dyDescent="0.2">
      <c r="A81" s="23" t="s">
        <v>76</v>
      </c>
      <c r="B81" s="25" t="s">
        <v>204</v>
      </c>
      <c r="C81" s="26" t="s">
        <v>230</v>
      </c>
      <c r="D81" s="26" t="s">
        <v>231</v>
      </c>
    </row>
    <row r="82" spans="1:4" x14ac:dyDescent="0.2">
      <c r="A82" s="23" t="s">
        <v>76</v>
      </c>
      <c r="B82" s="23" t="s">
        <v>204</v>
      </c>
      <c r="C82" s="24" t="s">
        <v>232</v>
      </c>
      <c r="D82" s="24" t="s">
        <v>233</v>
      </c>
    </row>
    <row r="83" spans="1:4" x14ac:dyDescent="0.2">
      <c r="A83" s="23" t="s">
        <v>76</v>
      </c>
      <c r="B83" s="23" t="s">
        <v>204</v>
      </c>
      <c r="C83" s="24" t="s">
        <v>234</v>
      </c>
      <c r="D83" s="24" t="s">
        <v>235</v>
      </c>
    </row>
    <row r="84" spans="1:4" x14ac:dyDescent="0.2">
      <c r="A84" s="23" t="s">
        <v>76</v>
      </c>
      <c r="B84" s="23" t="s">
        <v>236</v>
      </c>
      <c r="C84" s="24" t="s">
        <v>237</v>
      </c>
      <c r="D84" s="24" t="s">
        <v>237</v>
      </c>
    </row>
    <row r="85" spans="1:4" x14ac:dyDescent="0.2">
      <c r="A85" s="23" t="s">
        <v>76</v>
      </c>
      <c r="B85" s="23" t="s">
        <v>236</v>
      </c>
      <c r="C85" s="24" t="s">
        <v>238</v>
      </c>
      <c r="D85" s="24" t="s">
        <v>239</v>
      </c>
    </row>
    <row r="86" spans="1:4" x14ac:dyDescent="0.2">
      <c r="A86" s="23" t="s">
        <v>76</v>
      </c>
      <c r="B86" s="23" t="s">
        <v>236</v>
      </c>
      <c r="C86" s="24" t="s">
        <v>240</v>
      </c>
      <c r="D86" s="24" t="s">
        <v>241</v>
      </c>
    </row>
    <row r="87" spans="1:4" x14ac:dyDescent="0.2">
      <c r="A87" s="23" t="s">
        <v>76</v>
      </c>
      <c r="B87" s="23" t="s">
        <v>236</v>
      </c>
      <c r="C87" s="24" t="s">
        <v>242</v>
      </c>
      <c r="D87" s="24" t="s">
        <v>243</v>
      </c>
    </row>
    <row r="88" spans="1:4" x14ac:dyDescent="0.2">
      <c r="A88" s="23" t="s">
        <v>76</v>
      </c>
      <c r="B88" s="23" t="s">
        <v>236</v>
      </c>
      <c r="C88" s="24" t="s">
        <v>244</v>
      </c>
      <c r="D88" s="24" t="s">
        <v>245</v>
      </c>
    </row>
    <row r="89" spans="1:4" x14ac:dyDescent="0.2">
      <c r="A89" s="23" t="s">
        <v>76</v>
      </c>
      <c r="B89" s="23" t="s">
        <v>236</v>
      </c>
      <c r="C89" s="24" t="s">
        <v>246</v>
      </c>
      <c r="D89" s="24" t="s">
        <v>247</v>
      </c>
    </row>
    <row r="90" spans="1:4" x14ac:dyDescent="0.2">
      <c r="A90" s="23" t="s">
        <v>76</v>
      </c>
      <c r="B90" s="23" t="s">
        <v>236</v>
      </c>
      <c r="C90" s="24" t="s">
        <v>248</v>
      </c>
      <c r="D90" s="24" t="s">
        <v>249</v>
      </c>
    </row>
    <row r="91" spans="1:4" x14ac:dyDescent="0.2">
      <c r="A91" s="23" t="s">
        <v>76</v>
      </c>
      <c r="B91" s="23" t="s">
        <v>236</v>
      </c>
      <c r="C91" s="24" t="s">
        <v>250</v>
      </c>
      <c r="D91" s="24" t="s">
        <v>251</v>
      </c>
    </row>
    <row r="92" spans="1:4" x14ac:dyDescent="0.2">
      <c r="A92" s="23" t="s">
        <v>76</v>
      </c>
      <c r="B92" s="23" t="s">
        <v>236</v>
      </c>
      <c r="C92" s="24" t="s">
        <v>252</v>
      </c>
      <c r="D92" s="24" t="s">
        <v>253</v>
      </c>
    </row>
    <row r="93" spans="1:4" x14ac:dyDescent="0.2">
      <c r="A93" s="23" t="s">
        <v>76</v>
      </c>
      <c r="B93" s="23" t="s">
        <v>236</v>
      </c>
      <c r="C93" s="24" t="s">
        <v>254</v>
      </c>
      <c r="D93" s="24" t="s">
        <v>255</v>
      </c>
    </row>
    <row r="94" spans="1:4" x14ac:dyDescent="0.2">
      <c r="A94" s="23" t="s">
        <v>76</v>
      </c>
      <c r="B94" s="23" t="s">
        <v>236</v>
      </c>
      <c r="C94" s="24" t="s">
        <v>256</v>
      </c>
      <c r="D94" s="24" t="s">
        <v>256</v>
      </c>
    </row>
    <row r="95" spans="1:4" x14ac:dyDescent="0.2">
      <c r="A95" s="23" t="s">
        <v>76</v>
      </c>
      <c r="B95" s="23" t="s">
        <v>236</v>
      </c>
      <c r="C95" s="24" t="s">
        <v>257</v>
      </c>
      <c r="D95" s="24" t="s">
        <v>257</v>
      </c>
    </row>
    <row r="96" spans="1:4" x14ac:dyDescent="0.2">
      <c r="A96" s="23" t="s">
        <v>76</v>
      </c>
      <c r="B96" s="23" t="s">
        <v>236</v>
      </c>
      <c r="C96" s="24" t="s">
        <v>258</v>
      </c>
      <c r="D96" s="24" t="s">
        <v>259</v>
      </c>
    </row>
    <row r="97" spans="1:4" x14ac:dyDescent="0.2">
      <c r="A97" s="23" t="s">
        <v>76</v>
      </c>
      <c r="B97" s="23" t="s">
        <v>236</v>
      </c>
      <c r="C97" s="24" t="s">
        <v>260</v>
      </c>
      <c r="D97" s="24" t="s">
        <v>261</v>
      </c>
    </row>
    <row r="98" spans="1:4" x14ac:dyDescent="0.2">
      <c r="A98" s="23" t="s">
        <v>76</v>
      </c>
      <c r="B98" s="23" t="s">
        <v>236</v>
      </c>
      <c r="C98" s="24" t="s">
        <v>262</v>
      </c>
      <c r="D98" s="24" t="s">
        <v>262</v>
      </c>
    </row>
    <row r="99" spans="1:4" x14ac:dyDescent="0.2">
      <c r="A99" s="23" t="s">
        <v>76</v>
      </c>
      <c r="B99" s="23" t="s">
        <v>236</v>
      </c>
      <c r="C99" s="24" t="s">
        <v>263</v>
      </c>
      <c r="D99" s="24" t="s">
        <v>263</v>
      </c>
    </row>
    <row r="100" spans="1:4" x14ac:dyDescent="0.2">
      <c r="A100" s="23" t="s">
        <v>76</v>
      </c>
      <c r="B100" s="23" t="s">
        <v>236</v>
      </c>
      <c r="C100" s="24" t="s">
        <v>264</v>
      </c>
      <c r="D100" s="24" t="s">
        <v>265</v>
      </c>
    </row>
    <row r="101" spans="1:4" x14ac:dyDescent="0.2">
      <c r="A101" s="23" t="s">
        <v>76</v>
      </c>
      <c r="B101" s="23" t="s">
        <v>236</v>
      </c>
      <c r="C101" s="24" t="s">
        <v>266</v>
      </c>
      <c r="D101" s="24" t="s">
        <v>267</v>
      </c>
    </row>
    <row r="102" spans="1:4" x14ac:dyDescent="0.2">
      <c r="A102" s="23" t="s">
        <v>76</v>
      </c>
      <c r="B102" s="23" t="s">
        <v>236</v>
      </c>
      <c r="C102" s="24" t="s">
        <v>268</v>
      </c>
      <c r="D102" s="24" t="s">
        <v>269</v>
      </c>
    </row>
    <row r="103" spans="1:4" x14ac:dyDescent="0.2">
      <c r="A103" s="23" t="s">
        <v>76</v>
      </c>
      <c r="B103" s="23" t="s">
        <v>236</v>
      </c>
      <c r="C103" s="24" t="s">
        <v>270</v>
      </c>
      <c r="D103" s="24" t="s">
        <v>270</v>
      </c>
    </row>
    <row r="104" spans="1:4" x14ac:dyDescent="0.2">
      <c r="A104" s="23" t="s">
        <v>76</v>
      </c>
      <c r="B104" s="23" t="s">
        <v>236</v>
      </c>
      <c r="C104" s="24" t="s">
        <v>271</v>
      </c>
      <c r="D104" s="24" t="s">
        <v>271</v>
      </c>
    </row>
    <row r="105" spans="1:4" x14ac:dyDescent="0.2">
      <c r="A105" s="23" t="s">
        <v>76</v>
      </c>
      <c r="B105" s="23" t="s">
        <v>236</v>
      </c>
      <c r="C105" s="24" t="s">
        <v>272</v>
      </c>
      <c r="D105" s="24" t="s">
        <v>272</v>
      </c>
    </row>
    <row r="106" spans="1:4" x14ac:dyDescent="0.2">
      <c r="A106" s="23" t="s">
        <v>76</v>
      </c>
      <c r="B106" s="23" t="s">
        <v>236</v>
      </c>
      <c r="C106" s="24" t="s">
        <v>273</v>
      </c>
      <c r="D106" s="24" t="s">
        <v>274</v>
      </c>
    </row>
    <row r="107" spans="1:4" x14ac:dyDescent="0.2">
      <c r="A107" s="23" t="s">
        <v>76</v>
      </c>
      <c r="B107" s="23" t="s">
        <v>236</v>
      </c>
      <c r="C107" s="24" t="s">
        <v>275</v>
      </c>
      <c r="D107" s="24" t="s">
        <v>276</v>
      </c>
    </row>
    <row r="108" spans="1:4" x14ac:dyDescent="0.2">
      <c r="A108" s="23" t="s">
        <v>76</v>
      </c>
      <c r="B108" s="23" t="s">
        <v>236</v>
      </c>
      <c r="C108" s="24" t="s">
        <v>277</v>
      </c>
      <c r="D108" s="24" t="s">
        <v>278</v>
      </c>
    </row>
    <row r="109" spans="1:4" x14ac:dyDescent="0.2">
      <c r="A109" s="23" t="s">
        <v>76</v>
      </c>
      <c r="B109" s="23" t="s">
        <v>236</v>
      </c>
      <c r="C109" s="24" t="s">
        <v>279</v>
      </c>
      <c r="D109" s="24" t="s">
        <v>280</v>
      </c>
    </row>
    <row r="110" spans="1:4" x14ac:dyDescent="0.2">
      <c r="A110" s="23" t="s">
        <v>76</v>
      </c>
      <c r="B110" s="23" t="s">
        <v>236</v>
      </c>
      <c r="C110" s="24" t="s">
        <v>281</v>
      </c>
      <c r="D110" s="24" t="s">
        <v>282</v>
      </c>
    </row>
    <row r="111" spans="1:4" x14ac:dyDescent="0.2">
      <c r="A111" s="23" t="s">
        <v>76</v>
      </c>
      <c r="B111" s="23" t="s">
        <v>236</v>
      </c>
      <c r="C111" s="24" t="s">
        <v>283</v>
      </c>
      <c r="D111" s="24" t="s">
        <v>283</v>
      </c>
    </row>
    <row r="112" spans="1:4" x14ac:dyDescent="0.2">
      <c r="A112" s="23" t="s">
        <v>76</v>
      </c>
      <c r="B112" s="23" t="s">
        <v>236</v>
      </c>
      <c r="C112" s="24" t="s">
        <v>284</v>
      </c>
      <c r="D112" s="24" t="s">
        <v>285</v>
      </c>
    </row>
    <row r="113" spans="1:4" x14ac:dyDescent="0.2">
      <c r="A113" s="23" t="s">
        <v>76</v>
      </c>
      <c r="B113" s="23" t="s">
        <v>236</v>
      </c>
      <c r="C113" s="24" t="s">
        <v>286</v>
      </c>
      <c r="D113" s="24" t="s">
        <v>286</v>
      </c>
    </row>
    <row r="114" spans="1:4" x14ac:dyDescent="0.2">
      <c r="A114" s="23" t="s">
        <v>76</v>
      </c>
      <c r="B114" s="23" t="s">
        <v>236</v>
      </c>
      <c r="C114" s="24" t="s">
        <v>287</v>
      </c>
      <c r="D114" s="24" t="s">
        <v>288</v>
      </c>
    </row>
    <row r="115" spans="1:4" x14ac:dyDescent="0.2">
      <c r="A115" s="23" t="s">
        <v>76</v>
      </c>
      <c r="B115" s="23" t="s">
        <v>236</v>
      </c>
      <c r="C115" s="24" t="s">
        <v>289</v>
      </c>
      <c r="D115" s="24" t="s">
        <v>290</v>
      </c>
    </row>
    <row r="116" spans="1:4" x14ac:dyDescent="0.2">
      <c r="A116" s="23" t="s">
        <v>76</v>
      </c>
      <c r="B116" s="23" t="s">
        <v>236</v>
      </c>
      <c r="C116" s="24" t="s">
        <v>291</v>
      </c>
      <c r="D116" s="24" t="s">
        <v>292</v>
      </c>
    </row>
    <row r="117" spans="1:4" x14ac:dyDescent="0.2">
      <c r="A117" s="23" t="s">
        <v>76</v>
      </c>
      <c r="B117" s="23" t="s">
        <v>236</v>
      </c>
      <c r="C117" s="24" t="s">
        <v>293</v>
      </c>
      <c r="D117" s="24" t="s">
        <v>294</v>
      </c>
    </row>
    <row r="118" spans="1:4" x14ac:dyDescent="0.2">
      <c r="A118" s="23" t="s">
        <v>76</v>
      </c>
      <c r="B118" s="23" t="s">
        <v>236</v>
      </c>
      <c r="C118" s="24" t="s">
        <v>295</v>
      </c>
      <c r="D118" s="24" t="s">
        <v>296</v>
      </c>
    </row>
    <row r="119" spans="1:4" x14ac:dyDescent="0.2">
      <c r="A119" s="23" t="s">
        <v>76</v>
      </c>
      <c r="B119" s="23" t="s">
        <v>236</v>
      </c>
      <c r="C119" s="24" t="s">
        <v>297</v>
      </c>
      <c r="D119" s="24" t="s">
        <v>298</v>
      </c>
    </row>
    <row r="120" spans="1:4" x14ac:dyDescent="0.2">
      <c r="A120" s="23" t="s">
        <v>76</v>
      </c>
      <c r="B120" s="23" t="s">
        <v>236</v>
      </c>
      <c r="C120" s="24" t="s">
        <v>299</v>
      </c>
      <c r="D120" s="24" t="s">
        <v>300</v>
      </c>
    </row>
    <row r="121" spans="1:4" x14ac:dyDescent="0.2">
      <c r="A121" s="23" t="s">
        <v>76</v>
      </c>
      <c r="B121" s="23" t="s">
        <v>236</v>
      </c>
      <c r="C121" s="24" t="s">
        <v>301</v>
      </c>
      <c r="D121" s="24" t="s">
        <v>301</v>
      </c>
    </row>
    <row r="122" spans="1:4" x14ac:dyDescent="0.2">
      <c r="A122" s="23" t="s">
        <v>76</v>
      </c>
      <c r="B122" s="23" t="s">
        <v>236</v>
      </c>
      <c r="C122" s="24" t="s">
        <v>302</v>
      </c>
      <c r="D122" s="24" t="s">
        <v>302</v>
      </c>
    </row>
    <row r="123" spans="1:4" x14ac:dyDescent="0.2">
      <c r="A123" s="23" t="s">
        <v>76</v>
      </c>
      <c r="B123" s="23" t="s">
        <v>236</v>
      </c>
      <c r="C123" s="24" t="s">
        <v>303</v>
      </c>
      <c r="D123" s="24" t="s">
        <v>304</v>
      </c>
    </row>
    <row r="124" spans="1:4" x14ac:dyDescent="0.2">
      <c r="A124" s="23" t="s">
        <v>76</v>
      </c>
      <c r="B124" s="23" t="s">
        <v>236</v>
      </c>
      <c r="C124" s="24" t="s">
        <v>305</v>
      </c>
      <c r="D124" s="24" t="s">
        <v>306</v>
      </c>
    </row>
    <row r="125" spans="1:4" x14ac:dyDescent="0.2">
      <c r="A125" s="23" t="s">
        <v>76</v>
      </c>
      <c r="B125" s="23" t="s">
        <v>236</v>
      </c>
      <c r="C125" s="24" t="s">
        <v>307</v>
      </c>
      <c r="D125" s="24" t="s">
        <v>308</v>
      </c>
    </row>
    <row r="126" spans="1:4" x14ac:dyDescent="0.2">
      <c r="A126" s="23" t="s">
        <v>76</v>
      </c>
      <c r="B126" s="23" t="s">
        <v>236</v>
      </c>
      <c r="C126" s="24" t="s">
        <v>309</v>
      </c>
      <c r="D126" s="24" t="s">
        <v>310</v>
      </c>
    </row>
    <row r="127" spans="1:4" x14ac:dyDescent="0.2">
      <c r="A127" s="23" t="s">
        <v>76</v>
      </c>
      <c r="B127" s="23" t="s">
        <v>236</v>
      </c>
      <c r="C127" s="24" t="s">
        <v>311</v>
      </c>
      <c r="D127" s="24" t="s">
        <v>312</v>
      </c>
    </row>
    <row r="128" spans="1:4" x14ac:dyDescent="0.2">
      <c r="A128" s="23" t="s">
        <v>76</v>
      </c>
      <c r="B128" s="23" t="s">
        <v>236</v>
      </c>
      <c r="C128" s="24" t="s">
        <v>313</v>
      </c>
      <c r="D128" s="24" t="s">
        <v>314</v>
      </c>
    </row>
    <row r="129" spans="1:4" x14ac:dyDescent="0.2">
      <c r="A129" s="23" t="s">
        <v>76</v>
      </c>
      <c r="B129" s="23" t="s">
        <v>236</v>
      </c>
      <c r="C129" s="24" t="s">
        <v>315</v>
      </c>
      <c r="D129" s="24" t="s">
        <v>316</v>
      </c>
    </row>
    <row r="130" spans="1:4" x14ac:dyDescent="0.2">
      <c r="A130" s="23" t="s">
        <v>76</v>
      </c>
      <c r="B130" s="23" t="s">
        <v>236</v>
      </c>
      <c r="C130" s="24" t="s">
        <v>317</v>
      </c>
      <c r="D130" s="24" t="s">
        <v>318</v>
      </c>
    </row>
    <row r="131" spans="1:4" x14ac:dyDescent="0.2">
      <c r="A131" s="23" t="s">
        <v>76</v>
      </c>
      <c r="B131" s="23" t="s">
        <v>236</v>
      </c>
      <c r="C131" s="24" t="s">
        <v>319</v>
      </c>
      <c r="D131" s="24" t="s">
        <v>320</v>
      </c>
    </row>
    <row r="132" spans="1:4" x14ac:dyDescent="0.2">
      <c r="A132" s="23" t="s">
        <v>76</v>
      </c>
      <c r="B132" s="23" t="s">
        <v>236</v>
      </c>
      <c r="C132" s="24" t="s">
        <v>321</v>
      </c>
      <c r="D132" s="24" t="s">
        <v>321</v>
      </c>
    </row>
    <row r="133" spans="1:4" x14ac:dyDescent="0.2">
      <c r="A133" s="23" t="s">
        <v>76</v>
      </c>
      <c r="B133" s="23" t="s">
        <v>236</v>
      </c>
      <c r="C133" s="24" t="s">
        <v>322</v>
      </c>
      <c r="D133" s="24" t="s">
        <v>322</v>
      </c>
    </row>
    <row r="134" spans="1:4" x14ac:dyDescent="0.2">
      <c r="A134" s="23" t="s">
        <v>76</v>
      </c>
      <c r="B134" s="23" t="s">
        <v>236</v>
      </c>
      <c r="C134" s="24" t="s">
        <v>323</v>
      </c>
      <c r="D134" s="24" t="s">
        <v>324</v>
      </c>
    </row>
    <row r="135" spans="1:4" x14ac:dyDescent="0.2">
      <c r="A135" s="23" t="s">
        <v>76</v>
      </c>
      <c r="B135" s="23" t="s">
        <v>325</v>
      </c>
      <c r="C135" s="24" t="s">
        <v>326</v>
      </c>
      <c r="D135" s="24" t="s">
        <v>327</v>
      </c>
    </row>
    <row r="136" spans="1:4" x14ac:dyDescent="0.2">
      <c r="A136" s="23" t="s">
        <v>76</v>
      </c>
      <c r="B136" s="23" t="s">
        <v>325</v>
      </c>
      <c r="C136" s="24" t="s">
        <v>328</v>
      </c>
      <c r="D136" s="24" t="s">
        <v>329</v>
      </c>
    </row>
    <row r="137" spans="1:4" x14ac:dyDescent="0.2">
      <c r="A137" s="23" t="s">
        <v>76</v>
      </c>
      <c r="B137" s="25" t="s">
        <v>325</v>
      </c>
      <c r="C137" s="26" t="s">
        <v>330</v>
      </c>
      <c r="D137" s="26" t="s">
        <v>331</v>
      </c>
    </row>
    <row r="138" spans="1:4" x14ac:dyDescent="0.2">
      <c r="A138" s="23" t="s">
        <v>76</v>
      </c>
      <c r="B138" s="23" t="s">
        <v>325</v>
      </c>
      <c r="C138" s="24" t="s">
        <v>332</v>
      </c>
      <c r="D138" s="24" t="s">
        <v>333</v>
      </c>
    </row>
    <row r="139" spans="1:4" x14ac:dyDescent="0.2">
      <c r="A139" s="23" t="s">
        <v>76</v>
      </c>
      <c r="B139" s="23" t="s">
        <v>325</v>
      </c>
      <c r="C139" s="24" t="s">
        <v>334</v>
      </c>
      <c r="D139" s="24" t="s">
        <v>335</v>
      </c>
    </row>
    <row r="140" spans="1:4" x14ac:dyDescent="0.2">
      <c r="A140" s="23" t="s">
        <v>76</v>
      </c>
      <c r="B140" s="23" t="s">
        <v>325</v>
      </c>
      <c r="C140" s="24" t="s">
        <v>336</v>
      </c>
      <c r="D140" s="24" t="s">
        <v>337</v>
      </c>
    </row>
    <row r="141" spans="1:4" x14ac:dyDescent="0.2">
      <c r="A141" s="23" t="s">
        <v>76</v>
      </c>
      <c r="B141" s="23" t="s">
        <v>325</v>
      </c>
      <c r="C141" s="24" t="s">
        <v>338</v>
      </c>
      <c r="D141" s="24" t="s">
        <v>339</v>
      </c>
    </row>
    <row r="142" spans="1:4" x14ac:dyDescent="0.2">
      <c r="A142" s="23" t="s">
        <v>76</v>
      </c>
      <c r="B142" s="23" t="s">
        <v>325</v>
      </c>
      <c r="C142" s="24" t="s">
        <v>340</v>
      </c>
      <c r="D142" s="24" t="s">
        <v>341</v>
      </c>
    </row>
    <row r="143" spans="1:4" x14ac:dyDescent="0.2">
      <c r="A143" s="23" t="s">
        <v>76</v>
      </c>
      <c r="B143" s="23" t="s">
        <v>325</v>
      </c>
      <c r="C143" s="24" t="s">
        <v>342</v>
      </c>
      <c r="D143" s="24" t="s">
        <v>343</v>
      </c>
    </row>
    <row r="144" spans="1:4" x14ac:dyDescent="0.2">
      <c r="A144" s="23" t="s">
        <v>76</v>
      </c>
      <c r="B144" s="23" t="s">
        <v>325</v>
      </c>
      <c r="C144" s="24" t="s">
        <v>344</v>
      </c>
      <c r="D144" s="24" t="s">
        <v>345</v>
      </c>
    </row>
    <row r="145" spans="1:4" x14ac:dyDescent="0.2">
      <c r="A145" s="23" t="s">
        <v>76</v>
      </c>
      <c r="B145" s="23" t="s">
        <v>325</v>
      </c>
      <c r="C145" s="24" t="s">
        <v>346</v>
      </c>
      <c r="D145" s="24" t="s">
        <v>347</v>
      </c>
    </row>
    <row r="146" spans="1:4" x14ac:dyDescent="0.2">
      <c r="A146" s="23" t="s">
        <v>76</v>
      </c>
      <c r="B146" s="23" t="s">
        <v>325</v>
      </c>
      <c r="C146" s="24" t="s">
        <v>348</v>
      </c>
      <c r="D146" s="24" t="s">
        <v>349</v>
      </c>
    </row>
    <row r="147" spans="1:4" x14ac:dyDescent="0.2">
      <c r="A147" s="23" t="s">
        <v>76</v>
      </c>
      <c r="B147" s="23" t="s">
        <v>325</v>
      </c>
      <c r="C147" s="24" t="s">
        <v>350</v>
      </c>
      <c r="D147" s="24" t="s">
        <v>351</v>
      </c>
    </row>
    <row r="148" spans="1:4" x14ac:dyDescent="0.2">
      <c r="A148" s="23" t="s">
        <v>76</v>
      </c>
      <c r="B148" s="23" t="s">
        <v>325</v>
      </c>
      <c r="C148" s="24" t="s">
        <v>352</v>
      </c>
      <c r="D148" s="24" t="s">
        <v>353</v>
      </c>
    </row>
    <row r="149" spans="1:4" x14ac:dyDescent="0.2">
      <c r="A149" s="23" t="s">
        <v>76</v>
      </c>
      <c r="B149" s="23" t="s">
        <v>325</v>
      </c>
      <c r="C149" s="24" t="s">
        <v>354</v>
      </c>
      <c r="D149" s="24" t="s">
        <v>355</v>
      </c>
    </row>
    <row r="150" spans="1:4" x14ac:dyDescent="0.2">
      <c r="A150" s="23" t="s">
        <v>76</v>
      </c>
      <c r="B150" s="23" t="s">
        <v>325</v>
      </c>
      <c r="C150" s="24" t="s">
        <v>356</v>
      </c>
      <c r="D150" s="24" t="s">
        <v>357</v>
      </c>
    </row>
    <row r="151" spans="1:4" x14ac:dyDescent="0.2">
      <c r="A151" s="23" t="s">
        <v>76</v>
      </c>
      <c r="B151" s="23" t="s">
        <v>325</v>
      </c>
      <c r="C151" s="24" t="s">
        <v>358</v>
      </c>
      <c r="D151" s="24" t="s">
        <v>359</v>
      </c>
    </row>
    <row r="152" spans="1:4" x14ac:dyDescent="0.2">
      <c r="A152" s="23" t="s">
        <v>76</v>
      </c>
      <c r="B152" s="23" t="s">
        <v>325</v>
      </c>
      <c r="C152" s="24" t="s">
        <v>360</v>
      </c>
      <c r="D152" s="24" t="s">
        <v>361</v>
      </c>
    </row>
    <row r="153" spans="1:4" x14ac:dyDescent="0.2">
      <c r="A153" s="23" t="s">
        <v>76</v>
      </c>
      <c r="B153" s="23" t="s">
        <v>325</v>
      </c>
      <c r="C153" s="24" t="s">
        <v>362</v>
      </c>
      <c r="D153" s="24" t="s">
        <v>363</v>
      </c>
    </row>
    <row r="154" spans="1:4" x14ac:dyDescent="0.2">
      <c r="A154" s="23" t="s">
        <v>76</v>
      </c>
      <c r="B154" s="23" t="s">
        <v>325</v>
      </c>
      <c r="C154" s="24" t="s">
        <v>364</v>
      </c>
      <c r="D154" s="24" t="s">
        <v>364</v>
      </c>
    </row>
    <row r="155" spans="1:4" x14ac:dyDescent="0.2">
      <c r="A155" s="23" t="s">
        <v>76</v>
      </c>
      <c r="B155" s="23" t="s">
        <v>325</v>
      </c>
      <c r="C155" s="24" t="s">
        <v>365</v>
      </c>
      <c r="D155" s="24" t="s">
        <v>366</v>
      </c>
    </row>
    <row r="156" spans="1:4" x14ac:dyDescent="0.2">
      <c r="A156" s="23" t="s">
        <v>76</v>
      </c>
      <c r="B156" s="23" t="s">
        <v>325</v>
      </c>
      <c r="C156" s="24" t="s">
        <v>367</v>
      </c>
      <c r="D156" s="24" t="s">
        <v>368</v>
      </c>
    </row>
    <row r="157" spans="1:4" x14ac:dyDescent="0.2">
      <c r="A157" s="23" t="s">
        <v>76</v>
      </c>
      <c r="B157" s="23" t="s">
        <v>325</v>
      </c>
      <c r="C157" s="24" t="s">
        <v>369</v>
      </c>
      <c r="D157" s="24" t="s">
        <v>370</v>
      </c>
    </row>
    <row r="158" spans="1:4" x14ac:dyDescent="0.2">
      <c r="A158" s="23" t="s">
        <v>76</v>
      </c>
      <c r="B158" s="23" t="s">
        <v>325</v>
      </c>
      <c r="C158" s="24" t="s">
        <v>371</v>
      </c>
      <c r="D158" s="24" t="s">
        <v>372</v>
      </c>
    </row>
    <row r="159" spans="1:4" x14ac:dyDescent="0.2">
      <c r="A159" s="23" t="s">
        <v>76</v>
      </c>
      <c r="B159" s="23" t="s">
        <v>325</v>
      </c>
      <c r="C159" s="24" t="s">
        <v>373</v>
      </c>
      <c r="D159" s="24" t="s">
        <v>374</v>
      </c>
    </row>
    <row r="160" spans="1:4" x14ac:dyDescent="0.2">
      <c r="A160" s="23" t="s">
        <v>76</v>
      </c>
      <c r="B160" s="23" t="s">
        <v>325</v>
      </c>
      <c r="C160" s="24" t="s">
        <v>375</v>
      </c>
      <c r="D160" s="24" t="s">
        <v>376</v>
      </c>
    </row>
    <row r="161" spans="1:4" x14ac:dyDescent="0.2">
      <c r="A161" s="23" t="s">
        <v>76</v>
      </c>
      <c r="B161" s="23" t="s">
        <v>325</v>
      </c>
      <c r="C161" s="24" t="s">
        <v>377</v>
      </c>
      <c r="D161" s="24" t="s">
        <v>378</v>
      </c>
    </row>
    <row r="162" spans="1:4" x14ac:dyDescent="0.2">
      <c r="A162" s="23" t="s">
        <v>76</v>
      </c>
      <c r="B162" s="23" t="s">
        <v>325</v>
      </c>
      <c r="C162" s="24" t="s">
        <v>379</v>
      </c>
      <c r="D162" s="24" t="s">
        <v>380</v>
      </c>
    </row>
    <row r="163" spans="1:4" x14ac:dyDescent="0.2">
      <c r="A163" s="23" t="s">
        <v>76</v>
      </c>
      <c r="B163" s="23" t="s">
        <v>325</v>
      </c>
      <c r="C163" s="24" t="s">
        <v>381</v>
      </c>
      <c r="D163" s="24" t="s">
        <v>382</v>
      </c>
    </row>
    <row r="164" spans="1:4" x14ac:dyDescent="0.2">
      <c r="A164" s="23" t="s">
        <v>76</v>
      </c>
      <c r="B164" s="23" t="s">
        <v>325</v>
      </c>
      <c r="C164" s="24" t="s">
        <v>383</v>
      </c>
      <c r="D164" s="24" t="s">
        <v>384</v>
      </c>
    </row>
    <row r="165" spans="1:4" x14ac:dyDescent="0.2">
      <c r="A165" s="23" t="s">
        <v>76</v>
      </c>
      <c r="B165" s="23" t="s">
        <v>325</v>
      </c>
      <c r="C165" s="24" t="s">
        <v>385</v>
      </c>
      <c r="D165" s="24" t="s">
        <v>386</v>
      </c>
    </row>
    <row r="166" spans="1:4" x14ac:dyDescent="0.2">
      <c r="A166" s="23" t="s">
        <v>76</v>
      </c>
      <c r="B166" s="23" t="s">
        <v>325</v>
      </c>
      <c r="C166" s="24" t="s">
        <v>387</v>
      </c>
      <c r="D166" s="24" t="s">
        <v>388</v>
      </c>
    </row>
    <row r="167" spans="1:4" x14ac:dyDescent="0.2">
      <c r="A167" s="23" t="s">
        <v>76</v>
      </c>
      <c r="B167" s="23" t="s">
        <v>325</v>
      </c>
      <c r="C167" s="24" t="s">
        <v>389</v>
      </c>
      <c r="D167" s="24" t="s">
        <v>390</v>
      </c>
    </row>
    <row r="168" spans="1:4" x14ac:dyDescent="0.2">
      <c r="A168" s="23" t="s">
        <v>76</v>
      </c>
      <c r="B168" s="23" t="s">
        <v>325</v>
      </c>
      <c r="C168" s="24" t="s">
        <v>391</v>
      </c>
      <c r="D168" s="24" t="s">
        <v>392</v>
      </c>
    </row>
    <row r="169" spans="1:4" x14ac:dyDescent="0.2">
      <c r="A169" s="23" t="s">
        <v>76</v>
      </c>
      <c r="B169" s="23" t="s">
        <v>325</v>
      </c>
      <c r="C169" s="24" t="s">
        <v>393</v>
      </c>
      <c r="D169" s="24" t="s">
        <v>394</v>
      </c>
    </row>
    <row r="170" spans="1:4" x14ac:dyDescent="0.2">
      <c r="A170" s="23" t="s">
        <v>76</v>
      </c>
      <c r="B170" s="23" t="s">
        <v>325</v>
      </c>
      <c r="C170" s="24" t="s">
        <v>395</v>
      </c>
      <c r="D170" s="24" t="s">
        <v>396</v>
      </c>
    </row>
    <row r="171" spans="1:4" x14ac:dyDescent="0.2">
      <c r="A171" s="23" t="s">
        <v>76</v>
      </c>
      <c r="B171" s="23" t="s">
        <v>325</v>
      </c>
      <c r="C171" s="24" t="s">
        <v>397</v>
      </c>
      <c r="D171" s="24" t="s">
        <v>398</v>
      </c>
    </row>
    <row r="172" spans="1:4" x14ac:dyDescent="0.2">
      <c r="A172" s="23" t="s">
        <v>76</v>
      </c>
      <c r="B172" s="23" t="s">
        <v>325</v>
      </c>
      <c r="C172" s="24" t="s">
        <v>399</v>
      </c>
      <c r="D172" s="24" t="s">
        <v>400</v>
      </c>
    </row>
    <row r="173" spans="1:4" x14ac:dyDescent="0.2">
      <c r="A173" s="23" t="s">
        <v>76</v>
      </c>
      <c r="B173" s="23" t="s">
        <v>325</v>
      </c>
      <c r="C173" s="24" t="s">
        <v>401</v>
      </c>
      <c r="D173" s="24" t="s">
        <v>401</v>
      </c>
    </row>
    <row r="174" spans="1:4" x14ac:dyDescent="0.2">
      <c r="A174" s="23" t="s">
        <v>76</v>
      </c>
      <c r="B174" s="25" t="s">
        <v>325</v>
      </c>
      <c r="C174" s="26" t="s">
        <v>402</v>
      </c>
      <c r="D174" s="26" t="s">
        <v>402</v>
      </c>
    </row>
    <row r="175" spans="1:4" x14ac:dyDescent="0.2">
      <c r="A175" s="23" t="s">
        <v>76</v>
      </c>
      <c r="B175" s="23" t="s">
        <v>325</v>
      </c>
      <c r="C175" s="24" t="s">
        <v>403</v>
      </c>
      <c r="D175" s="24" t="s">
        <v>404</v>
      </c>
    </row>
    <row r="176" spans="1:4" x14ac:dyDescent="0.2">
      <c r="A176" s="23" t="s">
        <v>76</v>
      </c>
      <c r="B176" s="23" t="s">
        <v>325</v>
      </c>
      <c r="C176" s="24" t="s">
        <v>405</v>
      </c>
      <c r="D176" s="24" t="s">
        <v>405</v>
      </c>
    </row>
    <row r="177" spans="1:4" x14ac:dyDescent="0.2">
      <c r="A177" s="23" t="s">
        <v>76</v>
      </c>
      <c r="B177" s="25" t="s">
        <v>325</v>
      </c>
      <c r="C177" s="26" t="s">
        <v>406</v>
      </c>
      <c r="D177" s="26" t="s">
        <v>406</v>
      </c>
    </row>
    <row r="178" spans="1:4" x14ac:dyDescent="0.2">
      <c r="A178" s="23" t="s">
        <v>76</v>
      </c>
      <c r="B178" s="23" t="s">
        <v>325</v>
      </c>
      <c r="C178" s="24" t="s">
        <v>407</v>
      </c>
      <c r="D178" s="24" t="s">
        <v>408</v>
      </c>
    </row>
    <row r="179" spans="1:4" x14ac:dyDescent="0.2">
      <c r="A179" s="23" t="s">
        <v>76</v>
      </c>
      <c r="B179" s="23" t="s">
        <v>325</v>
      </c>
      <c r="C179" s="24" t="s">
        <v>409</v>
      </c>
      <c r="D179" s="24" t="s">
        <v>410</v>
      </c>
    </row>
    <row r="180" spans="1:4" x14ac:dyDescent="0.2">
      <c r="A180" s="23" t="s">
        <v>76</v>
      </c>
      <c r="B180" s="23" t="s">
        <v>325</v>
      </c>
      <c r="C180" s="24" t="s">
        <v>411</v>
      </c>
      <c r="D180" s="24" t="s">
        <v>412</v>
      </c>
    </row>
    <row r="181" spans="1:4" x14ac:dyDescent="0.2">
      <c r="A181" s="23" t="s">
        <v>76</v>
      </c>
      <c r="B181" s="23" t="s">
        <v>325</v>
      </c>
      <c r="C181" s="24" t="s">
        <v>413</v>
      </c>
      <c r="D181" s="24" t="s">
        <v>414</v>
      </c>
    </row>
    <row r="182" spans="1:4" x14ac:dyDescent="0.2">
      <c r="A182" s="23" t="s">
        <v>76</v>
      </c>
      <c r="B182" s="23" t="s">
        <v>325</v>
      </c>
      <c r="C182" s="24" t="s">
        <v>415</v>
      </c>
      <c r="D182" s="24" t="s">
        <v>416</v>
      </c>
    </row>
    <row r="183" spans="1:4" x14ac:dyDescent="0.2">
      <c r="A183" s="23" t="s">
        <v>76</v>
      </c>
      <c r="B183" s="23" t="s">
        <v>325</v>
      </c>
      <c r="C183" s="24" t="s">
        <v>417</v>
      </c>
      <c r="D183" s="24" t="s">
        <v>418</v>
      </c>
    </row>
    <row r="184" spans="1:4" x14ac:dyDescent="0.2">
      <c r="A184" s="23" t="s">
        <v>76</v>
      </c>
      <c r="B184" s="23" t="s">
        <v>325</v>
      </c>
      <c r="C184" s="24" t="s">
        <v>419</v>
      </c>
      <c r="D184" s="24" t="s">
        <v>419</v>
      </c>
    </row>
    <row r="185" spans="1:4" x14ac:dyDescent="0.2">
      <c r="A185" s="23" t="s">
        <v>76</v>
      </c>
      <c r="B185" s="23" t="s">
        <v>325</v>
      </c>
      <c r="C185" s="24" t="s">
        <v>420</v>
      </c>
      <c r="D185" s="24" t="s">
        <v>421</v>
      </c>
    </row>
    <row r="186" spans="1:4" x14ac:dyDescent="0.2">
      <c r="A186" s="23" t="s">
        <v>76</v>
      </c>
      <c r="B186" s="23" t="s">
        <v>325</v>
      </c>
      <c r="C186" s="24" t="s">
        <v>422</v>
      </c>
      <c r="D186" s="24" t="s">
        <v>423</v>
      </c>
    </row>
    <row r="187" spans="1:4" x14ac:dyDescent="0.2">
      <c r="A187" s="23" t="s">
        <v>76</v>
      </c>
      <c r="B187" s="23" t="s">
        <v>325</v>
      </c>
      <c r="C187" s="24" t="s">
        <v>424</v>
      </c>
      <c r="D187" s="24" t="s">
        <v>425</v>
      </c>
    </row>
    <row r="188" spans="1:4" x14ac:dyDescent="0.2">
      <c r="A188" s="23" t="s">
        <v>76</v>
      </c>
      <c r="B188" s="23" t="s">
        <v>325</v>
      </c>
      <c r="C188" s="24" t="s">
        <v>426</v>
      </c>
      <c r="D188" s="24" t="s">
        <v>426</v>
      </c>
    </row>
    <row r="189" spans="1:4" x14ac:dyDescent="0.2">
      <c r="A189" s="23" t="s">
        <v>76</v>
      </c>
      <c r="B189" s="23" t="s">
        <v>325</v>
      </c>
      <c r="C189" s="24" t="s">
        <v>427</v>
      </c>
      <c r="D189" s="24" t="s">
        <v>428</v>
      </c>
    </row>
    <row r="190" spans="1:4" x14ac:dyDescent="0.2">
      <c r="A190" s="23" t="s">
        <v>76</v>
      </c>
      <c r="B190" s="23" t="s">
        <v>325</v>
      </c>
      <c r="C190" s="24" t="s">
        <v>429</v>
      </c>
      <c r="D190" s="24" t="s">
        <v>430</v>
      </c>
    </row>
    <row r="191" spans="1:4" x14ac:dyDescent="0.2">
      <c r="A191" s="23" t="s">
        <v>76</v>
      </c>
      <c r="B191" s="23" t="s">
        <v>325</v>
      </c>
      <c r="C191" s="24" t="s">
        <v>431</v>
      </c>
      <c r="D191" s="24" t="s">
        <v>432</v>
      </c>
    </row>
    <row r="192" spans="1:4" x14ac:dyDescent="0.2">
      <c r="A192" s="23" t="s">
        <v>76</v>
      </c>
      <c r="B192" s="23" t="s">
        <v>325</v>
      </c>
      <c r="C192" s="24" t="s">
        <v>433</v>
      </c>
      <c r="D192" s="24" t="s">
        <v>434</v>
      </c>
    </row>
    <row r="193" spans="1:4" x14ac:dyDescent="0.2">
      <c r="A193" s="23" t="s">
        <v>76</v>
      </c>
      <c r="B193" s="23" t="s">
        <v>325</v>
      </c>
      <c r="C193" s="24" t="s">
        <v>435</v>
      </c>
      <c r="D193" s="24" t="s">
        <v>436</v>
      </c>
    </row>
    <row r="194" spans="1:4" x14ac:dyDescent="0.2">
      <c r="A194" s="23" t="s">
        <v>76</v>
      </c>
      <c r="B194" s="23" t="s">
        <v>325</v>
      </c>
      <c r="C194" s="24" t="s">
        <v>437</v>
      </c>
      <c r="D194" s="24" t="s">
        <v>438</v>
      </c>
    </row>
    <row r="195" spans="1:4" x14ac:dyDescent="0.2">
      <c r="A195" s="23" t="s">
        <v>76</v>
      </c>
      <c r="B195" s="23" t="s">
        <v>325</v>
      </c>
      <c r="C195" s="24" t="s">
        <v>439</v>
      </c>
      <c r="D195" s="24" t="s">
        <v>440</v>
      </c>
    </row>
    <row r="196" spans="1:4" x14ac:dyDescent="0.2">
      <c r="A196" s="23" t="s">
        <v>76</v>
      </c>
      <c r="B196" s="23" t="s">
        <v>325</v>
      </c>
      <c r="C196" s="24" t="s">
        <v>441</v>
      </c>
      <c r="D196" s="24" t="s">
        <v>442</v>
      </c>
    </row>
    <row r="197" spans="1:4" x14ac:dyDescent="0.2">
      <c r="A197" s="23" t="s">
        <v>76</v>
      </c>
      <c r="B197" s="23" t="s">
        <v>325</v>
      </c>
      <c r="C197" s="24" t="s">
        <v>443</v>
      </c>
      <c r="D197" s="24" t="s">
        <v>443</v>
      </c>
    </row>
    <row r="198" spans="1:4" x14ac:dyDescent="0.2">
      <c r="A198" s="23" t="s">
        <v>76</v>
      </c>
      <c r="B198" s="25" t="s">
        <v>325</v>
      </c>
      <c r="C198" s="26" t="s">
        <v>444</v>
      </c>
      <c r="D198" s="26" t="s">
        <v>444</v>
      </c>
    </row>
    <row r="199" spans="1:4" x14ac:dyDescent="0.2">
      <c r="A199" s="23" t="s">
        <v>76</v>
      </c>
      <c r="B199" s="23" t="s">
        <v>325</v>
      </c>
      <c r="C199" s="24" t="s">
        <v>445</v>
      </c>
      <c r="D199" s="24" t="s">
        <v>445</v>
      </c>
    </row>
    <row r="200" spans="1:4" x14ac:dyDescent="0.2">
      <c r="A200" s="23" t="s">
        <v>76</v>
      </c>
      <c r="B200" s="25" t="s">
        <v>325</v>
      </c>
      <c r="C200" s="26" t="s">
        <v>446</v>
      </c>
      <c r="D200" s="26" t="s">
        <v>446</v>
      </c>
    </row>
    <row r="201" spans="1:4" x14ac:dyDescent="0.2">
      <c r="A201" s="23" t="s">
        <v>76</v>
      </c>
      <c r="B201" s="23" t="s">
        <v>325</v>
      </c>
      <c r="C201" s="24" t="s">
        <v>447</v>
      </c>
      <c r="D201" s="24" t="s">
        <v>448</v>
      </c>
    </row>
    <row r="202" spans="1:4" x14ac:dyDescent="0.2">
      <c r="A202" s="23" t="s">
        <v>76</v>
      </c>
      <c r="B202" s="23" t="s">
        <v>325</v>
      </c>
      <c r="C202" s="24" t="s">
        <v>449</v>
      </c>
      <c r="D202" s="24" t="s">
        <v>450</v>
      </c>
    </row>
    <row r="203" spans="1:4" x14ac:dyDescent="0.2">
      <c r="A203" s="23" t="s">
        <v>76</v>
      </c>
      <c r="B203" s="23" t="s">
        <v>325</v>
      </c>
      <c r="C203" s="24" t="s">
        <v>451</v>
      </c>
      <c r="D203" s="24" t="s">
        <v>452</v>
      </c>
    </row>
    <row r="204" spans="1:4" x14ac:dyDescent="0.2">
      <c r="A204" s="23" t="s">
        <v>76</v>
      </c>
      <c r="B204" s="23" t="s">
        <v>325</v>
      </c>
      <c r="C204" s="24" t="s">
        <v>453</v>
      </c>
      <c r="D204" s="24" t="s">
        <v>453</v>
      </c>
    </row>
    <row r="205" spans="1:4" x14ac:dyDescent="0.2">
      <c r="A205" s="23" t="s">
        <v>76</v>
      </c>
      <c r="B205" s="23" t="s">
        <v>325</v>
      </c>
      <c r="C205" s="24" t="s">
        <v>454</v>
      </c>
      <c r="D205" s="24" t="s">
        <v>455</v>
      </c>
    </row>
    <row r="206" spans="1:4" x14ac:dyDescent="0.2">
      <c r="A206" s="23" t="s">
        <v>76</v>
      </c>
      <c r="B206" s="23" t="s">
        <v>325</v>
      </c>
      <c r="C206" s="24" t="s">
        <v>456</v>
      </c>
      <c r="D206" s="24" t="s">
        <v>457</v>
      </c>
    </row>
    <row r="207" spans="1:4" x14ac:dyDescent="0.2">
      <c r="A207" s="23" t="s">
        <v>76</v>
      </c>
      <c r="B207" s="23" t="s">
        <v>325</v>
      </c>
      <c r="C207" s="24" t="s">
        <v>458</v>
      </c>
      <c r="D207" s="24" t="s">
        <v>458</v>
      </c>
    </row>
    <row r="208" spans="1:4" x14ac:dyDescent="0.2">
      <c r="A208" s="23" t="s">
        <v>76</v>
      </c>
      <c r="B208" s="25" t="s">
        <v>325</v>
      </c>
      <c r="C208" s="26" t="s">
        <v>459</v>
      </c>
      <c r="D208" s="26" t="s">
        <v>459</v>
      </c>
    </row>
    <row r="209" spans="1:4" x14ac:dyDescent="0.2">
      <c r="A209" s="23" t="s">
        <v>76</v>
      </c>
      <c r="B209" s="23" t="s">
        <v>325</v>
      </c>
      <c r="C209" s="24" t="s">
        <v>460</v>
      </c>
      <c r="D209" s="24" t="s">
        <v>460</v>
      </c>
    </row>
    <row r="210" spans="1:4" x14ac:dyDescent="0.2">
      <c r="A210" s="23" t="s">
        <v>76</v>
      </c>
      <c r="B210" s="25" t="s">
        <v>325</v>
      </c>
      <c r="C210" s="26" t="s">
        <v>461</v>
      </c>
      <c r="D210" s="26" t="s">
        <v>461</v>
      </c>
    </row>
    <row r="211" spans="1:4" x14ac:dyDescent="0.2">
      <c r="A211" s="23" t="s">
        <v>76</v>
      </c>
      <c r="B211" s="23" t="s">
        <v>325</v>
      </c>
      <c r="C211" s="24" t="s">
        <v>462</v>
      </c>
      <c r="D211" s="24" t="s">
        <v>462</v>
      </c>
    </row>
    <row r="212" spans="1:4" x14ac:dyDescent="0.2">
      <c r="A212" s="23" t="s">
        <v>76</v>
      </c>
      <c r="B212" s="23" t="s">
        <v>325</v>
      </c>
      <c r="C212" s="24" t="s">
        <v>463</v>
      </c>
      <c r="D212" s="24" t="s">
        <v>464</v>
      </c>
    </row>
    <row r="213" spans="1:4" x14ac:dyDescent="0.2">
      <c r="A213" s="23" t="s">
        <v>76</v>
      </c>
      <c r="B213" s="23" t="s">
        <v>465</v>
      </c>
      <c r="C213" s="24" t="s">
        <v>466</v>
      </c>
      <c r="D213" s="24" t="s">
        <v>466</v>
      </c>
    </row>
    <row r="214" spans="1:4" x14ac:dyDescent="0.2">
      <c r="A214" s="23" t="s">
        <v>76</v>
      </c>
      <c r="B214" s="25" t="s">
        <v>465</v>
      </c>
      <c r="C214" s="26" t="s">
        <v>467</v>
      </c>
      <c r="D214" s="26" t="s">
        <v>468</v>
      </c>
    </row>
    <row r="215" spans="1:4" x14ac:dyDescent="0.2">
      <c r="A215" s="23" t="s">
        <v>76</v>
      </c>
      <c r="B215" s="23" t="s">
        <v>465</v>
      </c>
      <c r="C215" s="24" t="s">
        <v>469</v>
      </c>
      <c r="D215" s="24" t="s">
        <v>470</v>
      </c>
    </row>
    <row r="216" spans="1:4" x14ac:dyDescent="0.2">
      <c r="A216" s="23" t="s">
        <v>76</v>
      </c>
      <c r="B216" s="23" t="s">
        <v>465</v>
      </c>
      <c r="C216" s="24" t="s">
        <v>471</v>
      </c>
      <c r="D216" s="24" t="s">
        <v>472</v>
      </c>
    </row>
    <row r="217" spans="1:4" x14ac:dyDescent="0.2">
      <c r="A217" s="23" t="s">
        <v>76</v>
      </c>
      <c r="B217" s="23" t="s">
        <v>465</v>
      </c>
      <c r="C217" s="24" t="s">
        <v>473</v>
      </c>
      <c r="D217" s="24" t="s">
        <v>473</v>
      </c>
    </row>
    <row r="218" spans="1:4" x14ac:dyDescent="0.2">
      <c r="A218" s="23" t="s">
        <v>76</v>
      </c>
      <c r="B218" s="23" t="s">
        <v>465</v>
      </c>
      <c r="C218" s="24" t="s">
        <v>474</v>
      </c>
      <c r="D218" s="24" t="s">
        <v>475</v>
      </c>
    </row>
    <row r="219" spans="1:4" x14ac:dyDescent="0.2">
      <c r="A219" s="23" t="s">
        <v>76</v>
      </c>
      <c r="B219" s="23" t="s">
        <v>465</v>
      </c>
      <c r="C219" s="24" t="s">
        <v>476</v>
      </c>
      <c r="D219" s="24" t="s">
        <v>477</v>
      </c>
    </row>
    <row r="220" spans="1:4" x14ac:dyDescent="0.2">
      <c r="A220" s="23" t="s">
        <v>76</v>
      </c>
      <c r="B220" s="23" t="s">
        <v>465</v>
      </c>
      <c r="C220" s="24" t="s">
        <v>478</v>
      </c>
      <c r="D220" s="24" t="s">
        <v>479</v>
      </c>
    </row>
    <row r="221" spans="1:4" x14ac:dyDescent="0.2">
      <c r="A221" s="23" t="s">
        <v>76</v>
      </c>
      <c r="B221" s="23" t="s">
        <v>465</v>
      </c>
      <c r="C221" s="24" t="s">
        <v>480</v>
      </c>
      <c r="D221" s="24" t="s">
        <v>481</v>
      </c>
    </row>
    <row r="222" spans="1:4" x14ac:dyDescent="0.2">
      <c r="A222" s="23" t="s">
        <v>76</v>
      </c>
      <c r="B222" s="23" t="s">
        <v>465</v>
      </c>
      <c r="C222" s="24" t="s">
        <v>482</v>
      </c>
      <c r="D222" s="24" t="s">
        <v>483</v>
      </c>
    </row>
    <row r="223" spans="1:4" x14ac:dyDescent="0.2">
      <c r="A223" s="23" t="s">
        <v>76</v>
      </c>
      <c r="B223" s="23" t="s">
        <v>465</v>
      </c>
      <c r="C223" s="24" t="s">
        <v>484</v>
      </c>
      <c r="D223" s="24" t="s">
        <v>485</v>
      </c>
    </row>
    <row r="224" spans="1:4" x14ac:dyDescent="0.2">
      <c r="A224" s="23" t="s">
        <v>76</v>
      </c>
      <c r="B224" s="23" t="s">
        <v>465</v>
      </c>
      <c r="C224" s="24" t="s">
        <v>486</v>
      </c>
      <c r="D224" s="24" t="s">
        <v>487</v>
      </c>
    </row>
    <row r="225" spans="1:4" x14ac:dyDescent="0.2">
      <c r="A225" s="23" t="s">
        <v>76</v>
      </c>
      <c r="B225" s="23" t="s">
        <v>465</v>
      </c>
      <c r="C225" s="24" t="s">
        <v>488</v>
      </c>
      <c r="D225" s="24" t="s">
        <v>489</v>
      </c>
    </row>
    <row r="226" spans="1:4" x14ac:dyDescent="0.2">
      <c r="A226" s="23" t="s">
        <v>76</v>
      </c>
      <c r="B226" s="23" t="s">
        <v>465</v>
      </c>
      <c r="C226" s="24" t="s">
        <v>490</v>
      </c>
      <c r="D226" s="24" t="s">
        <v>491</v>
      </c>
    </row>
    <row r="227" spans="1:4" x14ac:dyDescent="0.2">
      <c r="A227" s="23" t="s">
        <v>76</v>
      </c>
      <c r="B227" s="23" t="s">
        <v>465</v>
      </c>
      <c r="C227" s="24" t="s">
        <v>492</v>
      </c>
      <c r="D227" s="24" t="s">
        <v>493</v>
      </c>
    </row>
    <row r="228" spans="1:4" x14ac:dyDescent="0.2">
      <c r="A228" s="23" t="s">
        <v>76</v>
      </c>
      <c r="B228" s="23" t="s">
        <v>465</v>
      </c>
      <c r="C228" s="24" t="s">
        <v>494</v>
      </c>
      <c r="D228" s="24" t="s">
        <v>495</v>
      </c>
    </row>
    <row r="229" spans="1:4" x14ac:dyDescent="0.2">
      <c r="A229" s="23" t="s">
        <v>76</v>
      </c>
      <c r="B229" s="23" t="s">
        <v>465</v>
      </c>
      <c r="C229" s="24" t="s">
        <v>496</v>
      </c>
      <c r="D229" s="24" t="s">
        <v>497</v>
      </c>
    </row>
    <row r="230" spans="1:4" x14ac:dyDescent="0.2">
      <c r="A230" s="23" t="s">
        <v>76</v>
      </c>
      <c r="B230" s="23" t="s">
        <v>465</v>
      </c>
      <c r="C230" s="24" t="s">
        <v>498</v>
      </c>
      <c r="D230" s="24" t="s">
        <v>499</v>
      </c>
    </row>
    <row r="231" spans="1:4" x14ac:dyDescent="0.2">
      <c r="A231" s="23" t="s">
        <v>76</v>
      </c>
      <c r="B231" s="25" t="s">
        <v>465</v>
      </c>
      <c r="C231" s="26" t="s">
        <v>500</v>
      </c>
      <c r="D231" s="26" t="s">
        <v>501</v>
      </c>
    </row>
    <row r="232" spans="1:4" x14ac:dyDescent="0.2">
      <c r="A232" s="23" t="s">
        <v>76</v>
      </c>
      <c r="B232" s="23" t="s">
        <v>465</v>
      </c>
      <c r="C232" s="24" t="s">
        <v>502</v>
      </c>
      <c r="D232" s="24" t="s">
        <v>503</v>
      </c>
    </row>
    <row r="233" spans="1:4" x14ac:dyDescent="0.2">
      <c r="A233" s="23" t="s">
        <v>76</v>
      </c>
      <c r="B233" s="23" t="s">
        <v>465</v>
      </c>
      <c r="C233" s="24" t="s">
        <v>504</v>
      </c>
      <c r="D233" s="24" t="s">
        <v>505</v>
      </c>
    </row>
    <row r="234" spans="1:4" x14ac:dyDescent="0.2">
      <c r="A234" s="23" t="s">
        <v>76</v>
      </c>
      <c r="B234" s="23" t="s">
        <v>465</v>
      </c>
      <c r="C234" s="24" t="s">
        <v>506</v>
      </c>
      <c r="D234" s="24" t="s">
        <v>507</v>
      </c>
    </row>
    <row r="235" spans="1:4" x14ac:dyDescent="0.2">
      <c r="A235" s="23" t="s">
        <v>76</v>
      </c>
      <c r="B235" s="23" t="s">
        <v>465</v>
      </c>
      <c r="C235" s="24" t="s">
        <v>508</v>
      </c>
      <c r="D235" s="24" t="s">
        <v>509</v>
      </c>
    </row>
    <row r="236" spans="1:4" x14ac:dyDescent="0.2">
      <c r="A236" s="23" t="s">
        <v>76</v>
      </c>
      <c r="B236" s="23" t="s">
        <v>465</v>
      </c>
      <c r="C236" s="24" t="s">
        <v>510</v>
      </c>
      <c r="D236" s="24" t="s">
        <v>511</v>
      </c>
    </row>
    <row r="237" spans="1:4" x14ac:dyDescent="0.2">
      <c r="A237" s="23" t="s">
        <v>76</v>
      </c>
      <c r="B237" s="23" t="s">
        <v>465</v>
      </c>
      <c r="C237" s="24" t="s">
        <v>512</v>
      </c>
      <c r="D237" s="24" t="s">
        <v>513</v>
      </c>
    </row>
    <row r="238" spans="1:4" x14ac:dyDescent="0.2">
      <c r="A238" s="23" t="s">
        <v>76</v>
      </c>
      <c r="B238" s="23" t="s">
        <v>465</v>
      </c>
      <c r="C238" s="24" t="s">
        <v>514</v>
      </c>
      <c r="D238" s="24" t="s">
        <v>515</v>
      </c>
    </row>
    <row r="239" spans="1:4" x14ac:dyDescent="0.2">
      <c r="A239" s="23" t="s">
        <v>76</v>
      </c>
      <c r="B239" s="23" t="s">
        <v>465</v>
      </c>
      <c r="C239" s="24" t="s">
        <v>516</v>
      </c>
      <c r="D239" s="24" t="s">
        <v>517</v>
      </c>
    </row>
    <row r="240" spans="1:4" x14ac:dyDescent="0.2">
      <c r="A240" s="23" t="s">
        <v>76</v>
      </c>
      <c r="B240" s="23" t="s">
        <v>465</v>
      </c>
      <c r="C240" s="24" t="s">
        <v>518</v>
      </c>
      <c r="D240" s="24" t="s">
        <v>519</v>
      </c>
    </row>
    <row r="241" spans="1:4" x14ac:dyDescent="0.2">
      <c r="A241" s="23" t="s">
        <v>76</v>
      </c>
      <c r="B241" s="23" t="s">
        <v>465</v>
      </c>
      <c r="C241" s="24" t="s">
        <v>520</v>
      </c>
      <c r="D241" s="24" t="s">
        <v>520</v>
      </c>
    </row>
    <row r="242" spans="1:4" x14ac:dyDescent="0.2">
      <c r="A242" s="23" t="s">
        <v>76</v>
      </c>
      <c r="B242" s="23" t="s">
        <v>465</v>
      </c>
      <c r="C242" s="24" t="s">
        <v>521</v>
      </c>
      <c r="D242" s="24" t="s">
        <v>522</v>
      </c>
    </row>
    <row r="243" spans="1:4" x14ac:dyDescent="0.2">
      <c r="A243" s="23" t="s">
        <v>76</v>
      </c>
      <c r="B243" s="23" t="s">
        <v>465</v>
      </c>
      <c r="C243" s="24" t="s">
        <v>523</v>
      </c>
      <c r="D243" s="24" t="s">
        <v>524</v>
      </c>
    </row>
    <row r="244" spans="1:4" x14ac:dyDescent="0.2">
      <c r="A244" s="23" t="s">
        <v>76</v>
      </c>
      <c r="B244" s="23" t="s">
        <v>465</v>
      </c>
      <c r="C244" s="24" t="s">
        <v>525</v>
      </c>
      <c r="D244" s="24" t="s">
        <v>526</v>
      </c>
    </row>
    <row r="245" spans="1:4" x14ac:dyDescent="0.2">
      <c r="A245" s="23" t="s">
        <v>76</v>
      </c>
      <c r="B245" s="23" t="s">
        <v>465</v>
      </c>
      <c r="C245" s="24" t="s">
        <v>527</v>
      </c>
      <c r="D245" s="24" t="s">
        <v>528</v>
      </c>
    </row>
    <row r="246" spans="1:4" x14ac:dyDescent="0.2">
      <c r="A246" s="23" t="s">
        <v>76</v>
      </c>
      <c r="B246" s="23" t="s">
        <v>529</v>
      </c>
      <c r="C246" s="24" t="s">
        <v>530</v>
      </c>
      <c r="D246" s="24" t="s">
        <v>530</v>
      </c>
    </row>
    <row r="247" spans="1:4" x14ac:dyDescent="0.2">
      <c r="A247" s="23" t="s">
        <v>76</v>
      </c>
      <c r="B247" s="25" t="s">
        <v>529</v>
      </c>
      <c r="C247" s="26" t="s">
        <v>531</v>
      </c>
      <c r="D247" s="26" t="s">
        <v>531</v>
      </c>
    </row>
    <row r="248" spans="1:4" x14ac:dyDescent="0.2">
      <c r="A248" s="23" t="s">
        <v>76</v>
      </c>
      <c r="B248" s="23" t="s">
        <v>532</v>
      </c>
      <c r="C248" s="24" t="s">
        <v>533</v>
      </c>
      <c r="D248" s="24" t="s">
        <v>534</v>
      </c>
    </row>
    <row r="249" spans="1:4" x14ac:dyDescent="0.2">
      <c r="A249" s="23" t="s">
        <v>76</v>
      </c>
      <c r="B249" s="23" t="s">
        <v>532</v>
      </c>
      <c r="C249" s="24" t="s">
        <v>535</v>
      </c>
      <c r="D249" s="24" t="s">
        <v>536</v>
      </c>
    </row>
    <row r="250" spans="1:4" x14ac:dyDescent="0.2">
      <c r="A250" s="23" t="s">
        <v>76</v>
      </c>
      <c r="B250" s="23" t="s">
        <v>532</v>
      </c>
      <c r="C250" s="24" t="s">
        <v>537</v>
      </c>
      <c r="D250" s="24" t="s">
        <v>538</v>
      </c>
    </row>
    <row r="251" spans="1:4" x14ac:dyDescent="0.2">
      <c r="A251" s="23" t="s">
        <v>76</v>
      </c>
      <c r="B251" s="23" t="s">
        <v>532</v>
      </c>
      <c r="C251" s="24" t="s">
        <v>539</v>
      </c>
      <c r="D251" s="24" t="s">
        <v>539</v>
      </c>
    </row>
    <row r="252" spans="1:4" x14ac:dyDescent="0.2">
      <c r="A252" s="23" t="s">
        <v>540</v>
      </c>
      <c r="B252" s="23" t="s">
        <v>104</v>
      </c>
      <c r="C252" s="24" t="s">
        <v>541</v>
      </c>
      <c r="D252" s="24" t="s">
        <v>542</v>
      </c>
    </row>
    <row r="253" spans="1:4" x14ac:dyDescent="0.2">
      <c r="A253" s="23" t="s">
        <v>540</v>
      </c>
      <c r="B253" s="23" t="s">
        <v>104</v>
      </c>
      <c r="C253" s="24" t="s">
        <v>543</v>
      </c>
      <c r="D253" s="24" t="s">
        <v>544</v>
      </c>
    </row>
    <row r="254" spans="1:4" x14ac:dyDescent="0.2">
      <c r="A254" s="23" t="s">
        <v>540</v>
      </c>
      <c r="B254" s="23" t="s">
        <v>104</v>
      </c>
      <c r="C254" s="24" t="s">
        <v>545</v>
      </c>
      <c r="D254" s="24" t="s">
        <v>546</v>
      </c>
    </row>
    <row r="255" spans="1:4" x14ac:dyDescent="0.2">
      <c r="A255" s="23" t="s">
        <v>540</v>
      </c>
      <c r="B255" s="23" t="s">
        <v>104</v>
      </c>
      <c r="C255" s="24" t="s">
        <v>547</v>
      </c>
      <c r="D255" s="24" t="s">
        <v>548</v>
      </c>
    </row>
    <row r="256" spans="1:4" x14ac:dyDescent="0.2">
      <c r="A256" s="23" t="s">
        <v>540</v>
      </c>
      <c r="B256" s="23" t="s">
        <v>104</v>
      </c>
      <c r="C256" s="24" t="s">
        <v>549</v>
      </c>
      <c r="D256" s="24" t="s">
        <v>550</v>
      </c>
    </row>
    <row r="257" spans="1:4" x14ac:dyDescent="0.2">
      <c r="A257" s="23" t="s">
        <v>540</v>
      </c>
      <c r="B257" s="23" t="s">
        <v>104</v>
      </c>
      <c r="C257" s="24" t="s">
        <v>551</v>
      </c>
      <c r="D257" s="24" t="s">
        <v>552</v>
      </c>
    </row>
    <row r="258" spans="1:4" x14ac:dyDescent="0.2">
      <c r="A258" s="23" t="s">
        <v>540</v>
      </c>
      <c r="B258" s="23" t="s">
        <v>553</v>
      </c>
      <c r="C258" s="24" t="s">
        <v>554</v>
      </c>
      <c r="D258" s="24" t="s">
        <v>555</v>
      </c>
    </row>
    <row r="259" spans="1:4" x14ac:dyDescent="0.2">
      <c r="A259" s="23" t="s">
        <v>540</v>
      </c>
      <c r="B259" s="23" t="s">
        <v>553</v>
      </c>
      <c r="C259" s="24" t="s">
        <v>556</v>
      </c>
      <c r="D259" s="24" t="s">
        <v>557</v>
      </c>
    </row>
    <row r="260" spans="1:4" x14ac:dyDescent="0.2">
      <c r="A260" s="23" t="s">
        <v>540</v>
      </c>
      <c r="B260" s="23" t="s">
        <v>553</v>
      </c>
      <c r="C260" s="24" t="s">
        <v>558</v>
      </c>
      <c r="D260" s="24" t="s">
        <v>559</v>
      </c>
    </row>
    <row r="261" spans="1:4" x14ac:dyDescent="0.2">
      <c r="A261" s="23" t="s">
        <v>540</v>
      </c>
      <c r="B261" s="23" t="s">
        <v>553</v>
      </c>
      <c r="C261" s="24" t="s">
        <v>560</v>
      </c>
      <c r="D261" s="24" t="s">
        <v>561</v>
      </c>
    </row>
    <row r="262" spans="1:4" x14ac:dyDescent="0.2">
      <c r="A262" s="23" t="s">
        <v>540</v>
      </c>
      <c r="B262" s="23" t="s">
        <v>553</v>
      </c>
      <c r="C262" s="24" t="s">
        <v>562</v>
      </c>
      <c r="D262" s="24" t="s">
        <v>563</v>
      </c>
    </row>
    <row r="263" spans="1:4" x14ac:dyDescent="0.2">
      <c r="A263" s="23" t="s">
        <v>540</v>
      </c>
      <c r="B263" s="23" t="s">
        <v>553</v>
      </c>
      <c r="C263" s="24" t="s">
        <v>564</v>
      </c>
      <c r="D263" s="24" t="s">
        <v>565</v>
      </c>
    </row>
    <row r="264" spans="1:4" x14ac:dyDescent="0.2">
      <c r="A264" s="23" t="s">
        <v>540</v>
      </c>
      <c r="B264" s="23" t="s">
        <v>553</v>
      </c>
      <c r="C264" s="24" t="s">
        <v>566</v>
      </c>
      <c r="D264" s="24" t="s">
        <v>567</v>
      </c>
    </row>
    <row r="265" spans="1:4" x14ac:dyDescent="0.2">
      <c r="A265" s="23" t="s">
        <v>540</v>
      </c>
      <c r="B265" s="23" t="s">
        <v>553</v>
      </c>
      <c r="C265" s="24" t="s">
        <v>568</v>
      </c>
      <c r="D265" s="24" t="s">
        <v>568</v>
      </c>
    </row>
    <row r="266" spans="1:4" x14ac:dyDescent="0.2">
      <c r="A266" s="23" t="s">
        <v>540</v>
      </c>
      <c r="B266" s="23" t="s">
        <v>553</v>
      </c>
      <c r="C266" s="24" t="s">
        <v>569</v>
      </c>
      <c r="D266" s="24" t="s">
        <v>570</v>
      </c>
    </row>
    <row r="267" spans="1:4" x14ac:dyDescent="0.2">
      <c r="A267" s="23" t="s">
        <v>540</v>
      </c>
      <c r="B267" s="23" t="s">
        <v>553</v>
      </c>
      <c r="C267" s="24" t="s">
        <v>571</v>
      </c>
      <c r="D267" s="24" t="s">
        <v>572</v>
      </c>
    </row>
    <row r="268" spans="1:4" x14ac:dyDescent="0.2">
      <c r="A268" s="23" t="s">
        <v>540</v>
      </c>
      <c r="B268" s="23" t="s">
        <v>553</v>
      </c>
      <c r="C268" s="24" t="s">
        <v>573</v>
      </c>
      <c r="D268" s="24" t="s">
        <v>574</v>
      </c>
    </row>
    <row r="269" spans="1:4" x14ac:dyDescent="0.2">
      <c r="A269" s="23" t="s">
        <v>540</v>
      </c>
      <c r="B269" s="23" t="s">
        <v>553</v>
      </c>
      <c r="C269" s="24" t="s">
        <v>575</v>
      </c>
      <c r="D269" s="24" t="s">
        <v>576</v>
      </c>
    </row>
    <row r="270" spans="1:4" x14ac:dyDescent="0.2">
      <c r="A270" s="23" t="s">
        <v>540</v>
      </c>
      <c r="B270" s="23" t="s">
        <v>553</v>
      </c>
      <c r="C270" s="24" t="s">
        <v>577</v>
      </c>
      <c r="D270" s="24" t="s">
        <v>577</v>
      </c>
    </row>
    <row r="271" spans="1:4" x14ac:dyDescent="0.2">
      <c r="A271" s="23" t="s">
        <v>540</v>
      </c>
      <c r="B271" s="23" t="s">
        <v>553</v>
      </c>
      <c r="C271" s="24" t="s">
        <v>578</v>
      </c>
      <c r="D271" s="24" t="s">
        <v>579</v>
      </c>
    </row>
    <row r="272" spans="1:4" x14ac:dyDescent="0.2">
      <c r="A272" s="23" t="s">
        <v>540</v>
      </c>
      <c r="B272" s="23" t="s">
        <v>553</v>
      </c>
      <c r="C272" s="24" t="s">
        <v>580</v>
      </c>
      <c r="D272" s="24" t="s">
        <v>581</v>
      </c>
    </row>
    <row r="273" spans="1:4" x14ac:dyDescent="0.2">
      <c r="A273" s="23" t="s">
        <v>540</v>
      </c>
      <c r="B273" s="23" t="s">
        <v>553</v>
      </c>
      <c r="C273" s="24" t="s">
        <v>582</v>
      </c>
      <c r="D273" s="24" t="s">
        <v>583</v>
      </c>
    </row>
    <row r="274" spans="1:4" x14ac:dyDescent="0.2">
      <c r="A274" s="23" t="s">
        <v>540</v>
      </c>
      <c r="B274" s="23" t="s">
        <v>553</v>
      </c>
      <c r="C274" s="24" t="s">
        <v>584</v>
      </c>
      <c r="D274" s="24" t="s">
        <v>585</v>
      </c>
    </row>
    <row r="275" spans="1:4" x14ac:dyDescent="0.2">
      <c r="A275" s="23" t="s">
        <v>540</v>
      </c>
      <c r="B275" s="23" t="s">
        <v>553</v>
      </c>
      <c r="C275" s="24" t="s">
        <v>586</v>
      </c>
      <c r="D275" s="24" t="s">
        <v>587</v>
      </c>
    </row>
    <row r="276" spans="1:4" x14ac:dyDescent="0.2">
      <c r="A276" s="23" t="s">
        <v>540</v>
      </c>
      <c r="B276" s="23" t="s">
        <v>553</v>
      </c>
      <c r="C276" s="24" t="s">
        <v>588</v>
      </c>
      <c r="D276" s="24" t="s">
        <v>589</v>
      </c>
    </row>
    <row r="277" spans="1:4" x14ac:dyDescent="0.2">
      <c r="A277" s="23" t="s">
        <v>540</v>
      </c>
      <c r="B277" s="23" t="s">
        <v>553</v>
      </c>
      <c r="C277" s="24" t="s">
        <v>590</v>
      </c>
      <c r="D277" s="24" t="s">
        <v>591</v>
      </c>
    </row>
    <row r="278" spans="1:4" x14ac:dyDescent="0.2">
      <c r="A278" s="23" t="s">
        <v>540</v>
      </c>
      <c r="B278" s="23" t="s">
        <v>553</v>
      </c>
      <c r="C278" s="24" t="s">
        <v>592</v>
      </c>
      <c r="D278" s="24" t="s">
        <v>593</v>
      </c>
    </row>
    <row r="279" spans="1:4" x14ac:dyDescent="0.2">
      <c r="A279" s="23" t="s">
        <v>540</v>
      </c>
      <c r="B279" s="23" t="s">
        <v>553</v>
      </c>
      <c r="C279" s="24" t="s">
        <v>594</v>
      </c>
      <c r="D279" s="24" t="s">
        <v>595</v>
      </c>
    </row>
    <row r="280" spans="1:4" x14ac:dyDescent="0.2">
      <c r="A280" s="23" t="s">
        <v>540</v>
      </c>
      <c r="B280" s="23" t="s">
        <v>553</v>
      </c>
      <c r="C280" s="24" t="s">
        <v>596</v>
      </c>
      <c r="D280" s="24" t="s">
        <v>597</v>
      </c>
    </row>
    <row r="281" spans="1:4" x14ac:dyDescent="0.2">
      <c r="A281" s="23" t="s">
        <v>540</v>
      </c>
      <c r="B281" s="23" t="s">
        <v>553</v>
      </c>
      <c r="C281" s="24" t="s">
        <v>598</v>
      </c>
      <c r="D281" s="24" t="s">
        <v>599</v>
      </c>
    </row>
    <row r="282" spans="1:4" x14ac:dyDescent="0.2">
      <c r="A282" s="23" t="s">
        <v>540</v>
      </c>
      <c r="B282" s="23" t="s">
        <v>553</v>
      </c>
      <c r="C282" s="24" t="s">
        <v>600</v>
      </c>
      <c r="D282" s="24" t="s">
        <v>601</v>
      </c>
    </row>
    <row r="283" spans="1:4" x14ac:dyDescent="0.2">
      <c r="A283" s="23" t="s">
        <v>540</v>
      </c>
      <c r="B283" s="23" t="s">
        <v>553</v>
      </c>
      <c r="C283" s="24" t="s">
        <v>602</v>
      </c>
      <c r="D283" s="24" t="s">
        <v>603</v>
      </c>
    </row>
    <row r="284" spans="1:4" x14ac:dyDescent="0.2">
      <c r="A284" s="23" t="s">
        <v>540</v>
      </c>
      <c r="B284" s="23" t="s">
        <v>553</v>
      </c>
      <c r="C284" s="24" t="s">
        <v>604</v>
      </c>
      <c r="D284" s="24" t="s">
        <v>605</v>
      </c>
    </row>
    <row r="285" spans="1:4" x14ac:dyDescent="0.2">
      <c r="A285" s="23" t="s">
        <v>540</v>
      </c>
      <c r="B285" s="23" t="s">
        <v>553</v>
      </c>
      <c r="C285" s="24" t="s">
        <v>606</v>
      </c>
      <c r="D285" s="24" t="s">
        <v>607</v>
      </c>
    </row>
    <row r="286" spans="1:4" x14ac:dyDescent="0.2">
      <c r="A286" s="23" t="s">
        <v>540</v>
      </c>
      <c r="B286" s="23" t="s">
        <v>553</v>
      </c>
      <c r="C286" s="24" t="s">
        <v>608</v>
      </c>
      <c r="D286" s="24" t="s">
        <v>609</v>
      </c>
    </row>
    <row r="287" spans="1:4" x14ac:dyDescent="0.2">
      <c r="A287" s="23" t="s">
        <v>540</v>
      </c>
      <c r="B287" s="23" t="s">
        <v>553</v>
      </c>
      <c r="C287" s="24" t="s">
        <v>610</v>
      </c>
      <c r="D287" s="24" t="s">
        <v>611</v>
      </c>
    </row>
    <row r="288" spans="1:4" x14ac:dyDescent="0.2">
      <c r="A288" s="23" t="s">
        <v>540</v>
      </c>
      <c r="B288" s="23" t="s">
        <v>553</v>
      </c>
      <c r="C288" s="24" t="s">
        <v>612</v>
      </c>
      <c r="D288" s="24" t="s">
        <v>613</v>
      </c>
    </row>
    <row r="289" spans="1:4" x14ac:dyDescent="0.2">
      <c r="A289" s="23" t="s">
        <v>540</v>
      </c>
      <c r="B289" s="23" t="s">
        <v>553</v>
      </c>
      <c r="C289" s="24" t="s">
        <v>614</v>
      </c>
      <c r="D289" s="24" t="s">
        <v>615</v>
      </c>
    </row>
    <row r="290" spans="1:4" x14ac:dyDescent="0.2">
      <c r="A290" s="23" t="s">
        <v>540</v>
      </c>
      <c r="B290" s="23" t="s">
        <v>553</v>
      </c>
      <c r="C290" s="24" t="s">
        <v>616</v>
      </c>
      <c r="D290" s="24" t="s">
        <v>617</v>
      </c>
    </row>
    <row r="291" spans="1:4" x14ac:dyDescent="0.2">
      <c r="A291" s="23" t="s">
        <v>540</v>
      </c>
      <c r="B291" s="23" t="s">
        <v>553</v>
      </c>
      <c r="C291" s="24" t="s">
        <v>618</v>
      </c>
      <c r="D291" s="24" t="s">
        <v>619</v>
      </c>
    </row>
    <row r="292" spans="1:4" x14ac:dyDescent="0.2">
      <c r="A292" s="23" t="s">
        <v>540</v>
      </c>
      <c r="B292" s="23" t="s">
        <v>553</v>
      </c>
      <c r="C292" s="24" t="s">
        <v>620</v>
      </c>
      <c r="D292" s="24" t="s">
        <v>621</v>
      </c>
    </row>
    <row r="293" spans="1:4" x14ac:dyDescent="0.2">
      <c r="A293" s="23" t="s">
        <v>540</v>
      </c>
      <c r="B293" s="23" t="s">
        <v>553</v>
      </c>
      <c r="C293" s="24" t="s">
        <v>622</v>
      </c>
      <c r="D293" s="24" t="s">
        <v>623</v>
      </c>
    </row>
    <row r="294" spans="1:4" x14ac:dyDescent="0.2">
      <c r="A294" s="23" t="s">
        <v>540</v>
      </c>
      <c r="B294" s="23" t="s">
        <v>553</v>
      </c>
      <c r="C294" s="24" t="s">
        <v>624</v>
      </c>
      <c r="D294" s="24" t="s">
        <v>625</v>
      </c>
    </row>
    <row r="295" spans="1:4" x14ac:dyDescent="0.2">
      <c r="A295" s="23" t="s">
        <v>540</v>
      </c>
      <c r="B295" s="23" t="s">
        <v>553</v>
      </c>
      <c r="C295" s="24" t="s">
        <v>626</v>
      </c>
      <c r="D295" s="24" t="s">
        <v>627</v>
      </c>
    </row>
    <row r="296" spans="1:4" x14ac:dyDescent="0.2">
      <c r="A296" s="23" t="s">
        <v>540</v>
      </c>
      <c r="B296" s="23" t="s">
        <v>553</v>
      </c>
      <c r="C296" s="24" t="s">
        <v>628</v>
      </c>
      <c r="D296" s="24" t="s">
        <v>629</v>
      </c>
    </row>
    <row r="297" spans="1:4" x14ac:dyDescent="0.2">
      <c r="A297" s="23" t="s">
        <v>540</v>
      </c>
      <c r="B297" s="23" t="s">
        <v>133</v>
      </c>
      <c r="C297" s="24" t="s">
        <v>630</v>
      </c>
      <c r="D297" s="24" t="s">
        <v>631</v>
      </c>
    </row>
    <row r="298" spans="1:4" x14ac:dyDescent="0.2">
      <c r="A298" s="23" t="s">
        <v>540</v>
      </c>
      <c r="B298" s="23" t="s">
        <v>133</v>
      </c>
      <c r="C298" s="24" t="s">
        <v>632</v>
      </c>
      <c r="D298" s="24" t="s">
        <v>633</v>
      </c>
    </row>
    <row r="299" spans="1:4" x14ac:dyDescent="0.2">
      <c r="A299" s="23" t="s">
        <v>540</v>
      </c>
      <c r="B299" s="23" t="s">
        <v>133</v>
      </c>
      <c r="C299" s="24" t="s">
        <v>634</v>
      </c>
      <c r="D299" s="24" t="s">
        <v>634</v>
      </c>
    </row>
    <row r="300" spans="1:4" x14ac:dyDescent="0.2">
      <c r="A300" s="23" t="s">
        <v>540</v>
      </c>
      <c r="B300" s="23" t="s">
        <v>133</v>
      </c>
      <c r="C300" s="24" t="s">
        <v>635</v>
      </c>
      <c r="D300" s="24" t="s">
        <v>635</v>
      </c>
    </row>
    <row r="301" spans="1:4" x14ac:dyDescent="0.2">
      <c r="A301" s="23" t="s">
        <v>540</v>
      </c>
      <c r="B301" s="23" t="s">
        <v>133</v>
      </c>
      <c r="C301" s="24" t="s">
        <v>636</v>
      </c>
      <c r="D301" s="24" t="s">
        <v>637</v>
      </c>
    </row>
    <row r="302" spans="1:4" x14ac:dyDescent="0.2">
      <c r="A302" s="23" t="s">
        <v>540</v>
      </c>
      <c r="B302" s="23" t="s">
        <v>133</v>
      </c>
      <c r="C302" s="24" t="s">
        <v>638</v>
      </c>
      <c r="D302" s="24" t="s">
        <v>639</v>
      </c>
    </row>
    <row r="303" spans="1:4" x14ac:dyDescent="0.2">
      <c r="A303" s="23" t="s">
        <v>540</v>
      </c>
      <c r="B303" s="23" t="s">
        <v>133</v>
      </c>
      <c r="C303" s="24" t="s">
        <v>640</v>
      </c>
      <c r="D303" s="24" t="s">
        <v>641</v>
      </c>
    </row>
    <row r="304" spans="1:4" x14ac:dyDescent="0.2">
      <c r="A304" s="23" t="s">
        <v>540</v>
      </c>
      <c r="B304" s="23" t="s">
        <v>133</v>
      </c>
      <c r="C304" s="24" t="s">
        <v>642</v>
      </c>
      <c r="D304" s="24" t="s">
        <v>643</v>
      </c>
    </row>
    <row r="305" spans="1:4" x14ac:dyDescent="0.2">
      <c r="A305" s="23" t="s">
        <v>540</v>
      </c>
      <c r="B305" s="23" t="s">
        <v>133</v>
      </c>
      <c r="C305" s="24" t="s">
        <v>644</v>
      </c>
      <c r="D305" s="24" t="s">
        <v>645</v>
      </c>
    </row>
    <row r="306" spans="1:4" x14ac:dyDescent="0.2">
      <c r="A306" s="23" t="s">
        <v>540</v>
      </c>
      <c r="B306" s="23" t="s">
        <v>133</v>
      </c>
      <c r="C306" s="24" t="s">
        <v>646</v>
      </c>
      <c r="D306" s="24" t="s">
        <v>647</v>
      </c>
    </row>
    <row r="307" spans="1:4" x14ac:dyDescent="0.2">
      <c r="A307" s="23" t="s">
        <v>540</v>
      </c>
      <c r="B307" s="23" t="s">
        <v>133</v>
      </c>
      <c r="C307" s="24" t="s">
        <v>648</v>
      </c>
      <c r="D307" s="24" t="s">
        <v>649</v>
      </c>
    </row>
    <row r="308" spans="1:4" x14ac:dyDescent="0.2">
      <c r="A308" s="23" t="s">
        <v>540</v>
      </c>
      <c r="B308" s="23" t="s">
        <v>133</v>
      </c>
      <c r="C308" s="24" t="s">
        <v>650</v>
      </c>
      <c r="D308" s="24" t="s">
        <v>651</v>
      </c>
    </row>
    <row r="309" spans="1:4" x14ac:dyDescent="0.2">
      <c r="A309" s="23" t="s">
        <v>540</v>
      </c>
      <c r="B309" s="23" t="s">
        <v>133</v>
      </c>
      <c r="C309" s="24" t="s">
        <v>652</v>
      </c>
      <c r="D309" s="24" t="s">
        <v>653</v>
      </c>
    </row>
    <row r="310" spans="1:4" x14ac:dyDescent="0.2">
      <c r="A310" s="23" t="s">
        <v>540</v>
      </c>
      <c r="B310" s="23" t="s">
        <v>133</v>
      </c>
      <c r="C310" s="24" t="s">
        <v>654</v>
      </c>
      <c r="D310" s="24" t="s">
        <v>655</v>
      </c>
    </row>
    <row r="311" spans="1:4" x14ac:dyDescent="0.2">
      <c r="A311" s="23" t="s">
        <v>540</v>
      </c>
      <c r="B311" s="23" t="s">
        <v>133</v>
      </c>
      <c r="C311" s="24" t="s">
        <v>656</v>
      </c>
      <c r="D311" s="24" t="s">
        <v>657</v>
      </c>
    </row>
    <row r="312" spans="1:4" x14ac:dyDescent="0.2">
      <c r="A312" s="23" t="s">
        <v>540</v>
      </c>
      <c r="B312" s="23" t="s">
        <v>133</v>
      </c>
      <c r="C312" s="24" t="s">
        <v>658</v>
      </c>
      <c r="D312" s="24" t="s">
        <v>659</v>
      </c>
    </row>
    <row r="313" spans="1:4" x14ac:dyDescent="0.2">
      <c r="A313" s="23" t="s">
        <v>540</v>
      </c>
      <c r="B313" s="23" t="s">
        <v>133</v>
      </c>
      <c r="C313" s="24" t="s">
        <v>660</v>
      </c>
      <c r="D313" s="24" t="s">
        <v>661</v>
      </c>
    </row>
    <row r="314" spans="1:4" x14ac:dyDescent="0.2">
      <c r="A314" s="23" t="s">
        <v>540</v>
      </c>
      <c r="B314" s="23" t="s">
        <v>133</v>
      </c>
      <c r="C314" s="24" t="s">
        <v>662</v>
      </c>
      <c r="D314" s="24" t="s">
        <v>663</v>
      </c>
    </row>
    <row r="315" spans="1:4" x14ac:dyDescent="0.2">
      <c r="A315" s="23" t="s">
        <v>540</v>
      </c>
      <c r="B315" s="23" t="s">
        <v>133</v>
      </c>
      <c r="C315" s="24" t="s">
        <v>664</v>
      </c>
      <c r="D315" s="24" t="s">
        <v>665</v>
      </c>
    </row>
    <row r="316" spans="1:4" x14ac:dyDescent="0.2">
      <c r="A316" s="23" t="s">
        <v>540</v>
      </c>
      <c r="B316" s="23" t="s">
        <v>133</v>
      </c>
      <c r="C316" s="24" t="s">
        <v>666</v>
      </c>
      <c r="D316" s="24" t="s">
        <v>667</v>
      </c>
    </row>
    <row r="317" spans="1:4" x14ac:dyDescent="0.2">
      <c r="A317" s="23" t="s">
        <v>540</v>
      </c>
      <c r="B317" s="23" t="s">
        <v>133</v>
      </c>
      <c r="C317" s="24" t="s">
        <v>668</v>
      </c>
      <c r="D317" s="24" t="s">
        <v>669</v>
      </c>
    </row>
    <row r="318" spans="1:4" x14ac:dyDescent="0.2">
      <c r="A318" s="23" t="s">
        <v>540</v>
      </c>
      <c r="B318" s="23" t="s">
        <v>133</v>
      </c>
      <c r="C318" s="24" t="s">
        <v>670</v>
      </c>
      <c r="D318" s="24" t="s">
        <v>671</v>
      </c>
    </row>
    <row r="319" spans="1:4" x14ac:dyDescent="0.2">
      <c r="A319" s="23" t="s">
        <v>540</v>
      </c>
      <c r="B319" s="23" t="s">
        <v>133</v>
      </c>
      <c r="C319" s="24" t="s">
        <v>672</v>
      </c>
      <c r="D319" s="24" t="s">
        <v>673</v>
      </c>
    </row>
    <row r="320" spans="1:4" x14ac:dyDescent="0.2">
      <c r="A320" s="23" t="s">
        <v>540</v>
      </c>
      <c r="B320" s="23" t="s">
        <v>133</v>
      </c>
      <c r="C320" s="24" t="s">
        <v>674</v>
      </c>
      <c r="D320" s="24" t="s">
        <v>675</v>
      </c>
    </row>
    <row r="321" spans="1:4" x14ac:dyDescent="0.2">
      <c r="A321" s="23" t="s">
        <v>540</v>
      </c>
      <c r="B321" s="23" t="s">
        <v>133</v>
      </c>
      <c r="C321" s="24" t="s">
        <v>676</v>
      </c>
      <c r="D321" s="24" t="s">
        <v>677</v>
      </c>
    </row>
    <row r="322" spans="1:4" x14ac:dyDescent="0.2">
      <c r="A322" s="23" t="s">
        <v>540</v>
      </c>
      <c r="B322" s="23" t="s">
        <v>133</v>
      </c>
      <c r="C322" s="24" t="s">
        <v>678</v>
      </c>
      <c r="D322" s="24" t="s">
        <v>679</v>
      </c>
    </row>
    <row r="323" spans="1:4" x14ac:dyDescent="0.2">
      <c r="A323" s="23" t="s">
        <v>540</v>
      </c>
      <c r="B323" s="23" t="s">
        <v>133</v>
      </c>
      <c r="C323" s="24" t="s">
        <v>680</v>
      </c>
      <c r="D323" s="24" t="s">
        <v>681</v>
      </c>
    </row>
    <row r="324" spans="1:4" x14ac:dyDescent="0.2">
      <c r="A324" s="23" t="s">
        <v>540</v>
      </c>
      <c r="B324" s="23" t="s">
        <v>133</v>
      </c>
      <c r="C324" s="24" t="s">
        <v>682</v>
      </c>
      <c r="D324" s="24" t="s">
        <v>683</v>
      </c>
    </row>
    <row r="325" spans="1:4" x14ac:dyDescent="0.2">
      <c r="A325" s="23" t="s">
        <v>540</v>
      </c>
      <c r="B325" s="23" t="s">
        <v>133</v>
      </c>
      <c r="C325" s="24" t="s">
        <v>684</v>
      </c>
      <c r="D325" s="24" t="s">
        <v>685</v>
      </c>
    </row>
    <row r="326" spans="1:4" x14ac:dyDescent="0.2">
      <c r="A326" s="23" t="s">
        <v>540</v>
      </c>
      <c r="B326" s="23" t="s">
        <v>133</v>
      </c>
      <c r="C326" s="24" t="s">
        <v>686</v>
      </c>
      <c r="D326" s="24" t="s">
        <v>687</v>
      </c>
    </row>
    <row r="327" spans="1:4" x14ac:dyDescent="0.2">
      <c r="A327" s="23" t="s">
        <v>540</v>
      </c>
      <c r="B327" s="23" t="s">
        <v>133</v>
      </c>
      <c r="C327" s="24" t="s">
        <v>688</v>
      </c>
      <c r="D327" s="24" t="s">
        <v>689</v>
      </c>
    </row>
    <row r="328" spans="1:4" x14ac:dyDescent="0.2">
      <c r="A328" s="23" t="s">
        <v>540</v>
      </c>
      <c r="B328" s="23" t="s">
        <v>133</v>
      </c>
      <c r="C328" s="24" t="s">
        <v>690</v>
      </c>
      <c r="D328" s="24" t="s">
        <v>691</v>
      </c>
    </row>
    <row r="329" spans="1:4" x14ac:dyDescent="0.2">
      <c r="A329" s="23" t="s">
        <v>540</v>
      </c>
      <c r="B329" s="23" t="s">
        <v>133</v>
      </c>
      <c r="C329" s="24" t="s">
        <v>692</v>
      </c>
      <c r="D329" s="24" t="s">
        <v>693</v>
      </c>
    </row>
    <row r="330" spans="1:4" x14ac:dyDescent="0.2">
      <c r="A330" s="23" t="s">
        <v>540</v>
      </c>
      <c r="B330" s="23" t="s">
        <v>133</v>
      </c>
      <c r="C330" s="24" t="s">
        <v>694</v>
      </c>
      <c r="D330" s="24" t="s">
        <v>695</v>
      </c>
    </row>
    <row r="331" spans="1:4" x14ac:dyDescent="0.2">
      <c r="A331" s="23" t="s">
        <v>540</v>
      </c>
      <c r="B331" s="23" t="s">
        <v>133</v>
      </c>
      <c r="C331" s="24" t="s">
        <v>696</v>
      </c>
      <c r="D331" s="24" t="s">
        <v>697</v>
      </c>
    </row>
    <row r="332" spans="1:4" x14ac:dyDescent="0.2">
      <c r="A332" s="23" t="s">
        <v>540</v>
      </c>
      <c r="B332" s="23" t="s">
        <v>133</v>
      </c>
      <c r="C332" s="24" t="s">
        <v>698</v>
      </c>
      <c r="D332" s="24" t="s">
        <v>699</v>
      </c>
    </row>
    <row r="333" spans="1:4" x14ac:dyDescent="0.2">
      <c r="A333" s="23" t="s">
        <v>540</v>
      </c>
      <c r="B333" s="23" t="s">
        <v>133</v>
      </c>
      <c r="C333" s="24" t="s">
        <v>700</v>
      </c>
      <c r="D333" s="24" t="s">
        <v>701</v>
      </c>
    </row>
    <row r="334" spans="1:4" x14ac:dyDescent="0.2">
      <c r="A334" s="23" t="s">
        <v>540</v>
      </c>
      <c r="B334" s="23" t="s">
        <v>161</v>
      </c>
      <c r="C334" s="24" t="s">
        <v>702</v>
      </c>
      <c r="D334" s="24" t="s">
        <v>703</v>
      </c>
    </row>
    <row r="335" spans="1:4" x14ac:dyDescent="0.2">
      <c r="A335" s="23" t="s">
        <v>540</v>
      </c>
      <c r="B335" s="23" t="s">
        <v>161</v>
      </c>
      <c r="C335" s="24" t="s">
        <v>704</v>
      </c>
      <c r="D335" s="24" t="s">
        <v>705</v>
      </c>
    </row>
    <row r="336" spans="1:4" x14ac:dyDescent="0.2">
      <c r="A336" s="23" t="s">
        <v>540</v>
      </c>
      <c r="B336" s="23" t="s">
        <v>236</v>
      </c>
      <c r="C336" s="24" t="s">
        <v>706</v>
      </c>
      <c r="D336" s="24" t="s">
        <v>707</v>
      </c>
    </row>
    <row r="337" spans="1:4" x14ac:dyDescent="0.2">
      <c r="A337" s="23" t="s">
        <v>540</v>
      </c>
      <c r="B337" s="23" t="s">
        <v>236</v>
      </c>
      <c r="C337" s="24" t="s">
        <v>708</v>
      </c>
      <c r="D337" s="24" t="s">
        <v>709</v>
      </c>
    </row>
    <row r="338" spans="1:4" x14ac:dyDescent="0.2">
      <c r="A338" s="23" t="s">
        <v>540</v>
      </c>
      <c r="B338" s="23" t="s">
        <v>236</v>
      </c>
      <c r="C338" s="24" t="s">
        <v>710</v>
      </c>
      <c r="D338" s="24" t="s">
        <v>711</v>
      </c>
    </row>
    <row r="339" spans="1:4" x14ac:dyDescent="0.2">
      <c r="A339" s="23" t="s">
        <v>540</v>
      </c>
      <c r="B339" s="23" t="s">
        <v>236</v>
      </c>
      <c r="C339" s="24" t="s">
        <v>712</v>
      </c>
      <c r="D339" s="24" t="s">
        <v>713</v>
      </c>
    </row>
    <row r="340" spans="1:4" x14ac:dyDescent="0.2">
      <c r="A340" s="23" t="s">
        <v>540</v>
      </c>
      <c r="B340" s="23" t="s">
        <v>236</v>
      </c>
      <c r="C340" s="24" t="s">
        <v>714</v>
      </c>
      <c r="D340" s="24" t="s">
        <v>715</v>
      </c>
    </row>
    <row r="341" spans="1:4" x14ac:dyDescent="0.2">
      <c r="A341" s="23" t="s">
        <v>540</v>
      </c>
      <c r="B341" s="23" t="s">
        <v>236</v>
      </c>
      <c r="C341" s="24" t="s">
        <v>716</v>
      </c>
      <c r="D341" s="24" t="s">
        <v>716</v>
      </c>
    </row>
    <row r="342" spans="1:4" x14ac:dyDescent="0.2">
      <c r="A342" s="23" t="s">
        <v>540</v>
      </c>
      <c r="B342" s="23" t="s">
        <v>236</v>
      </c>
      <c r="C342" s="24" t="s">
        <v>717</v>
      </c>
      <c r="D342" s="24" t="s">
        <v>718</v>
      </c>
    </row>
    <row r="343" spans="1:4" x14ac:dyDescent="0.2">
      <c r="A343" s="23" t="s">
        <v>540</v>
      </c>
      <c r="B343" s="23" t="s">
        <v>236</v>
      </c>
      <c r="C343" s="24" t="s">
        <v>719</v>
      </c>
      <c r="D343" s="24" t="s">
        <v>720</v>
      </c>
    </row>
    <row r="344" spans="1:4" x14ac:dyDescent="0.2">
      <c r="A344" s="23" t="s">
        <v>540</v>
      </c>
      <c r="B344" s="23" t="s">
        <v>236</v>
      </c>
      <c r="C344" s="24" t="s">
        <v>721</v>
      </c>
      <c r="D344" s="24" t="s">
        <v>722</v>
      </c>
    </row>
  </sheetData>
  <autoFilter ref="A1:D1"/>
  <dataConsolidate/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Excel training 1</vt:lpstr>
      <vt:lpstr>Excel training 2</vt:lpstr>
      <vt:lpstr>Excel training 3</vt:lpstr>
      <vt:lpstr>Excel training 4</vt:lpstr>
      <vt:lpstr>Excel training 5</vt:lpstr>
      <vt:lpstr>Excel training 6</vt:lpstr>
      <vt:lpstr>Excel training 7</vt:lpstr>
      <vt:lpstr>Functies</vt:lpstr>
      <vt:lpstr>antwerpen</vt:lpstr>
      <vt:lpstr>brussel</vt:lpstr>
      <vt:lpstr>'Excel training 6'!Criteria</vt:lpstr>
      <vt:lpstr>data</vt:lpstr>
      <vt:lpstr>datums</vt:lpstr>
      <vt:lpstr>gegevens</vt:lpstr>
      <vt:lpstr>'Excel training 2'!Gewicht</vt:lpstr>
      <vt:lpstr>Gewicht</vt:lpstr>
      <vt:lpstr>'Excel training 2'!Leeftijd</vt:lpstr>
      <vt:lpstr>Leeftijd</vt:lpstr>
      <vt:lpstr>Lengte</vt:lpstr>
      <vt:lpstr>personen</vt:lpstr>
      <vt:lpstr>'Excel training 2'!Salaris</vt:lpstr>
      <vt:lpstr>Salaris</vt:lpstr>
      <vt:lpstr>'Excel training 2'!Schoenmaat</vt:lpstr>
      <vt:lpstr>Schoenmaat</vt:lpstr>
    </vt:vector>
  </TitlesOfParts>
  <Company>Aexis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2008-03-30T11:06:28Z</dcterms:created>
  <dcterms:modified xsi:type="dcterms:W3CDTF">2014-01-02T12:53:57Z</dcterms:modified>
</cp:coreProperties>
</file>