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480" yWindow="120" windowWidth="15195" windowHeight="12120"/>
  </bookViews>
  <sheets>
    <sheet name="Dubbele grafiek" sheetId="1" r:id="rId1"/>
    <sheet name="Horizontale staven" sheetId="10" r:id="rId2"/>
    <sheet name="Oplopende trap" sheetId="4" r:id="rId3"/>
    <sheet name="Dikke staven" sheetId="8" r:id="rId4"/>
    <sheet name="Taart" sheetId="9" r:id="rId5"/>
    <sheet name="Taart met staaf" sheetId="14" r:id="rId6"/>
    <sheet name="2 staven" sheetId="11" r:id="rId7"/>
    <sheet name="Blauwe overgang" sheetId="7" r:id="rId8"/>
    <sheet name="Dynamische grafiek" sheetId="15" r:id="rId9"/>
    <sheet name="Vraag &amp; aanbod" sheetId="12" r:id="rId10"/>
  </sheets>
  <definedNames>
    <definedName name="laatstevijfmaanden">OFFSET('Dynamische grafiek'!$B$2,COUNTIF('Dynamische grafiek'!$B$2:$B$25,"&lt;="&amp;TODAY())-1,,MIN(5,COUNTIF('Dynamische grafiek'!$B$2:$B$25,"&lt;="&amp;TODAY()))*-1)</definedName>
    <definedName name="laatstevijfwaarden">OFFSET(laatstevijfmaanden,,1)</definedName>
    <definedName name="negatief">OFFSET('Dynamische grafiek'!$B$25,,,-5,)</definedName>
  </definedNames>
  <calcPr calcId="152511"/>
</workbook>
</file>

<file path=xl/calcChain.xml><?xml version="1.0" encoding="utf-8"?>
<calcChain xmlns="http://schemas.openxmlformats.org/spreadsheetml/2006/main">
  <c r="C5" i="14" l="1"/>
  <c r="C6" i="14"/>
  <c r="C7" i="14"/>
  <c r="C8" i="14"/>
  <c r="C4" i="14"/>
  <c r="C3" i="14"/>
  <c r="A7" i="12"/>
  <c r="A21" i="12"/>
  <c r="Q46" i="12"/>
  <c r="A6" i="12"/>
  <c r="N27" i="1"/>
  <c r="N26" i="1"/>
  <c r="N20" i="1"/>
  <c r="N25" i="1"/>
  <c r="N24" i="1"/>
  <c r="N23" i="1"/>
  <c r="N22" i="1"/>
  <c r="N21" i="1"/>
  <c r="P5" i="1"/>
  <c r="Q28" i="1"/>
  <c r="Q27" i="1"/>
  <c r="Q26" i="1"/>
  <c r="Q25" i="1"/>
  <c r="Q24" i="1"/>
  <c r="Q23" i="1"/>
  <c r="Q22" i="1"/>
  <c r="Q21" i="1"/>
  <c r="Q20" i="1"/>
  <c r="Z2" i="1"/>
  <c r="Z4" i="1"/>
  <c r="Z5" i="1"/>
  <c r="Z6" i="1"/>
  <c r="Z7" i="1"/>
  <c r="Z8" i="1"/>
  <c r="Z9" i="1"/>
  <c r="Z3" i="1"/>
  <c r="P3" i="1"/>
  <c r="O34" i="1" s="1"/>
  <c r="P4" i="1"/>
  <c r="O35" i="1" s="1"/>
  <c r="O36" i="1"/>
  <c r="P6" i="1"/>
  <c r="O37" i="1"/>
  <c r="P7" i="1"/>
  <c r="O38" i="1"/>
  <c r="P8" i="1"/>
  <c r="O39" i="1"/>
  <c r="O40" i="1"/>
  <c r="O33" i="1"/>
  <c r="D20" i="4"/>
  <c r="A20" i="4" s="1"/>
  <c r="K20" i="4"/>
  <c r="A21" i="4"/>
  <c r="D21" i="4"/>
  <c r="K21" i="4"/>
  <c r="D22" i="4"/>
  <c r="A22" i="4" s="1"/>
  <c r="K22" i="4"/>
  <c r="A23" i="4"/>
  <c r="D23" i="4"/>
  <c r="K23" i="4"/>
  <c r="D24" i="4"/>
  <c r="A24" i="4" s="1"/>
  <c r="K24" i="4"/>
  <c r="D25" i="4"/>
  <c r="A25" i="4" s="1"/>
  <c r="K25" i="4"/>
  <c r="D26" i="4"/>
  <c r="A26" i="4" s="1"/>
  <c r="K26" i="4"/>
  <c r="A27" i="4"/>
  <c r="D27" i="4"/>
  <c r="K27" i="4"/>
  <c r="D28" i="4"/>
  <c r="A28" i="4" s="1"/>
  <c r="K28" i="4"/>
  <c r="A29" i="4"/>
  <c r="D29" i="4"/>
  <c r="D30" i="4" s="1"/>
  <c r="K29" i="4"/>
  <c r="K30" i="4"/>
  <c r="B33" i="4"/>
  <c r="A34" i="4"/>
  <c r="B34" i="4"/>
  <c r="C34" i="4"/>
  <c r="A35" i="4"/>
  <c r="A36" i="4" s="1"/>
  <c r="A37" i="4" s="1"/>
  <c r="A38" i="4" s="1"/>
  <c r="A39" i="4" s="1"/>
  <c r="A40" i="4" s="1"/>
  <c r="A41" i="4" s="1"/>
  <c r="A42" i="4" s="1"/>
  <c r="A43" i="4" s="1"/>
  <c r="B35" i="4"/>
  <c r="C35" i="4"/>
  <c r="B36" i="4"/>
  <c r="C36" i="4"/>
  <c r="C37" i="4"/>
  <c r="B38" i="4"/>
  <c r="C38" i="4"/>
  <c r="C39" i="4"/>
  <c r="B40" i="4"/>
  <c r="C40" i="4"/>
  <c r="B41" i="4"/>
  <c r="C41" i="4"/>
  <c r="B42" i="4"/>
  <c r="C42" i="4"/>
  <c r="P35" i="1"/>
  <c r="P36" i="1"/>
  <c r="P37" i="1"/>
  <c r="P38" i="1"/>
  <c r="P39" i="1"/>
  <c r="P40" i="1"/>
  <c r="P34" i="1"/>
  <c r="N34" i="1"/>
  <c r="N35" i="1"/>
  <c r="N36" i="1"/>
  <c r="N37" i="1" s="1"/>
  <c r="N38" i="1" s="1"/>
  <c r="N39" i="1" s="1"/>
  <c r="N40" i="1" s="1"/>
  <c r="C14" i="11"/>
  <c r="K20" i="7"/>
  <c r="K21" i="7"/>
  <c r="K22" i="7"/>
  <c r="K23" i="7"/>
  <c r="K24" i="7"/>
  <c r="K25" i="7"/>
  <c r="K26" i="7"/>
  <c r="K27" i="7"/>
  <c r="K28" i="7"/>
  <c r="K29" i="7"/>
  <c r="K19" i="7"/>
  <c r="I20" i="7"/>
  <c r="I21" i="7" s="1"/>
  <c r="I22" i="7" s="1"/>
  <c r="I23" i="7" s="1"/>
  <c r="I24" i="7" s="1"/>
  <c r="I25" i="7" s="1"/>
  <c r="I27" i="7" s="1"/>
  <c r="I28" i="7" s="1"/>
  <c r="A30" i="4" l="1"/>
  <c r="B43" i="4"/>
  <c r="B37" i="4"/>
  <c r="B39" i="4"/>
</calcChain>
</file>

<file path=xl/sharedStrings.xml><?xml version="1.0" encoding="utf-8"?>
<sst xmlns="http://schemas.openxmlformats.org/spreadsheetml/2006/main" count="102" uniqueCount="84">
  <si>
    <t>original</t>
  </si>
  <si>
    <t>X-value</t>
  </si>
  <si>
    <t>Y-labels</t>
  </si>
  <si>
    <t>X-values</t>
  </si>
  <si>
    <t>Y-values</t>
  </si>
  <si>
    <t>Reeks 1</t>
  </si>
  <si>
    <t>Reeks 2</t>
  </si>
  <si>
    <t>Reeks 3</t>
  </si>
  <si>
    <t>Labels</t>
  </si>
  <si>
    <t>Reeks voor labels</t>
  </si>
  <si>
    <t>Reeks voor streepjes</t>
  </si>
  <si>
    <t>Hoogte</t>
  </si>
  <si>
    <t>X-error bar</t>
  </si>
  <si>
    <t xml:space="preserve">Vlootproductiviteit  </t>
  </si>
  <si>
    <t xml:space="preserve">Zeteldensiteit  </t>
  </si>
  <si>
    <t xml:space="preserve">Regionale luchthavens  </t>
  </si>
  <si>
    <t xml:space="preserve">Online ticketverkoop  </t>
  </si>
  <si>
    <t xml:space="preserve">Ticketprocedures  </t>
  </si>
  <si>
    <t xml:space="preserve">Administratiekosten  </t>
  </si>
  <si>
    <t xml:space="preserve">Geen maaltijden en  
extra services  </t>
  </si>
  <si>
    <t xml:space="preserve">Minimale 'station  
costs'   </t>
  </si>
  <si>
    <t xml:space="preserve">Gestandaardiseerde  
vloot  </t>
  </si>
  <si>
    <t xml:space="preserve">Personeel: kosten  
en productiviteit  </t>
  </si>
  <si>
    <r>
      <t xml:space="preserve">Kostenvoordeel </t>
    </r>
    <r>
      <rPr>
        <sz val="10"/>
        <rFont val="Arial"/>
        <family val="2"/>
      </rPr>
      <t xml:space="preserve"> 
t.o.v. FSC (%)  </t>
    </r>
  </si>
  <si>
    <t>Top 3 FSCs</t>
  </si>
  <si>
    <t>Ryanair</t>
  </si>
  <si>
    <t>Reeks voor Y-as labels</t>
  </si>
  <si>
    <t>Administratieve kosten</t>
  </si>
  <si>
    <t>Verkopen en distributie</t>
  </si>
  <si>
    <t>Passenger services</t>
  </si>
  <si>
    <t>Brandstof</t>
  </si>
  <si>
    <t>Onderhoud</t>
  </si>
  <si>
    <t>Personeel</t>
  </si>
  <si>
    <t>Grondafhandeling</t>
  </si>
  <si>
    <t>Luchthaventaksen</t>
  </si>
  <si>
    <t>Aircraft ownership</t>
  </si>
  <si>
    <t>Passagiersevolutie</t>
  </si>
  <si>
    <t>Internationaal</t>
  </si>
  <si>
    <t>Nationaal</t>
  </si>
  <si>
    <t>Top 3 VK charters</t>
  </si>
  <si>
    <t>easyJet</t>
  </si>
  <si>
    <t>Regionale luchthaven</t>
  </si>
  <si>
    <t>Continentale hub-luchthaven</t>
  </si>
  <si>
    <t>EasyJet</t>
  </si>
  <si>
    <t>Air Berlin</t>
  </si>
  <si>
    <t>FlyBE</t>
  </si>
  <si>
    <t>Germanwings</t>
  </si>
  <si>
    <t>DBA</t>
  </si>
  <si>
    <t>BMI Baby</t>
  </si>
  <si>
    <t>HLX</t>
  </si>
  <si>
    <t>Norwegian Air Shuttle</t>
  </si>
  <si>
    <t>Transavia</t>
  </si>
  <si>
    <t>Andere</t>
  </si>
  <si>
    <t>Europese LCC (excl. Ryanair en EasyJet)</t>
  </si>
  <si>
    <t>Intra-Europese passagiersluchtvaartmarkt</t>
  </si>
  <si>
    <t>LCC</t>
  </si>
  <si>
    <t>Charters</t>
  </si>
  <si>
    <t>Netwerk-carriers</t>
  </si>
  <si>
    <r>
      <t xml:space="preserve">Operationele marge
</t>
    </r>
    <r>
      <rPr>
        <sz val="12"/>
        <color indexed="9"/>
        <rFont val="Times New Roman"/>
        <family val="1"/>
      </rPr>
      <t>Gemiddelde 2000-2004, als percentage van de opbrengsten</t>
    </r>
  </si>
  <si>
    <t>Marktaandeel op basis van de aangeboden capaciteit
Juni 2005, percentages</t>
  </si>
  <si>
    <t>Intercontinentale hub-luchthaven</t>
  </si>
  <si>
    <t>2005-2006 Groei in het Europese passagiersvervoer</t>
  </si>
  <si>
    <t>vraag (V)</t>
  </si>
  <si>
    <t>aanbod (A)</t>
  </si>
  <si>
    <t>pe</t>
  </si>
  <si>
    <t>xe</t>
  </si>
  <si>
    <t>pmin</t>
  </si>
  <si>
    <t>e'</t>
  </si>
  <si>
    <t>A pmin</t>
  </si>
  <si>
    <t>aanbod ' (A')</t>
  </si>
  <si>
    <t>a</t>
  </si>
  <si>
    <t>b</t>
  </si>
  <si>
    <t>Opwekken van latente vraag door LCC's</t>
  </si>
  <si>
    <t>geen gegevens</t>
  </si>
  <si>
    <t>overgenomen van concurrentie</t>
  </si>
  <si>
    <t>maakt geen reis</t>
  </si>
  <si>
    <t>neemt de auto</t>
  </si>
  <si>
    <t>neemt de trein</t>
  </si>
  <si>
    <t>anderen</t>
  </si>
  <si>
    <t>nieuwe vraag, 59%</t>
  </si>
  <si>
    <t>Zet de maanden in het gele bereik, de waarden in het groene</t>
  </si>
  <si>
    <t>Pas indien nodig het dynamische bereik laatstevijfmaanden aan, dat je vindt bij Invoegen &gt; Naam &gt; Definiëren</t>
  </si>
  <si>
    <t>Kijk ook eens bij de Brongegevens van de grafiek hoe je dit (dynamische) bereik ingeeft.</t>
  </si>
  <si>
    <t>Er wordt rekening gehouden met het begin van de waarden, dus als er slechts 3 maanden te tonen zijn, worden er 3 getoond en niet standaard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</si>
</sst>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\+0.0%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9" fontId="1" fillId="0" borderId="0" xfId="1" applyAlignment="1">
      <alignment horizontal="center"/>
    </xf>
    <xf numFmtId="9" fontId="1" fillId="0" borderId="0" xfId="1" applyFill="1" applyAlignment="1">
      <alignment horizontal="center"/>
    </xf>
    <xf numFmtId="0" fontId="0" fillId="0" borderId="0" xfId="1" applyNumberFormat="1" applyFont="1" applyAlignment="1">
      <alignment horizontal="center"/>
    </xf>
    <xf numFmtId="0" fontId="5" fillId="0" borderId="0" xfId="0" applyFont="1"/>
    <xf numFmtId="0" fontId="0" fillId="0" borderId="0" xfId="0" applyFill="1" applyBorder="1" applyAlignment="1"/>
    <xf numFmtId="0" fontId="1" fillId="0" borderId="0" xfId="1" applyNumberFormat="1" applyAlignment="1">
      <alignment horizontal="center"/>
    </xf>
    <xf numFmtId="0" fontId="6" fillId="3" borderId="0" xfId="0" applyFont="1" applyFill="1" applyAlignment="1"/>
    <xf numFmtId="3" fontId="0" fillId="0" borderId="0" xfId="0" applyNumberFormat="1" applyAlignment="1"/>
    <xf numFmtId="0" fontId="6" fillId="0" borderId="0" xfId="0" applyFont="1" applyFill="1" applyAlignment="1"/>
    <xf numFmtId="0" fontId="3" fillId="0" borderId="0" xfId="0" applyFont="1"/>
    <xf numFmtId="182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/>
    <xf numFmtId="17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/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44165975438161"/>
          <c:y val="1.1933174224343675E-2"/>
          <c:w val="0.81568142817324252"/>
          <c:h val="0.90453460620525061"/>
        </c:manualLayout>
      </c:layout>
      <c:barChart>
        <c:barDir val="col"/>
        <c:grouping val="stacked"/>
        <c:varyColors val="0"/>
        <c:ser>
          <c:idx val="0"/>
          <c:order val="2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grafiek'!$Q$2</c:f>
                  <c:strCache>
                    <c:ptCount val="1"/>
                    <c:pt idx="0">
                      <c:v>1,2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{BEFF988C-4F0D-4079-83F4-C726C1AF3475}</c15:txfldGUID>
                      <c15:f>'Dubbele grafiek'!$Q$2</c15:f>
                      <c15:dlblFieldTableCache>
                        <c:ptCount val="1"/>
                        <c:pt idx="0">
                          <c:v>1,2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grafiek'!$Q$2:$Q$9</c:f>
              <c:numCache>
                <c:formatCode>General</c:formatCode>
                <c:ptCount val="8"/>
                <c:pt idx="0">
                  <c:v>1.2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3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grafiek'!$R$2</c:f>
                  <c:strCache>
                    <c:ptCount val="1"/>
                    <c:pt idx="0">
                      <c:v>1,5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{5A23C859-B66A-4E70-B45A-9AE4B0354DC0}</c15:txfldGUID>
                      <c15:f>'Dubbele grafiek'!$R$2</c15:f>
                      <c15:dlblFieldTableCache>
                        <c:ptCount val="1"/>
                        <c:pt idx="0">
                          <c:v>1,5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grafiek'!$R$2:$R$9</c:f>
              <c:numCache>
                <c:formatCode>General</c:formatCode>
                <c:ptCount val="8"/>
                <c:pt idx="0">
                  <c:v>1.5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4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grafiek'!$S$2</c:f>
                  <c:strCache>
                    <c:ptCount val="1"/>
                    <c:pt idx="0">
                      <c:v>2,3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{2583434E-F2D0-4A09-8AA0-E1674521C6F9}</c15:txfldGUID>
                      <c15:f>'Dubbele grafiek'!$S$2</c15:f>
                      <c15:dlblFieldTableCache>
                        <c:ptCount val="1"/>
                        <c:pt idx="0">
                          <c:v>2,3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grafiek'!$S$2:$S$9</c:f>
              <c:numCache>
                <c:formatCode>General</c:formatCode>
                <c:ptCount val="8"/>
                <c:pt idx="0">
                  <c:v>2.2999999999999998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grafiek'!$T$2</c:f>
                  <c:strCache>
                    <c:ptCount val="1"/>
                    <c:pt idx="0">
                      <c:v>0,6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{4DC183F3-5E2D-45A7-A715-58FA2F9CF709}</c15:txfldGUID>
                      <c15:f>'Dubbele grafiek'!$T$2</c15:f>
                      <c15:dlblFieldTableCache>
                        <c:ptCount val="1"/>
                        <c:pt idx="0">
                          <c:v>0,6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grafiek'!$T$2:$T$9</c:f>
              <c:numCache>
                <c:formatCode>General</c:formatCode>
                <c:ptCount val="8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grafiek'!$U$2</c:f>
                  <c:strCache>
                    <c:ptCount val="1"/>
                    <c:pt idx="0">
                      <c:v>1,2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{D98F3E45-CE25-4B1F-B4F5-E5FC1659E644}</c15:txfldGUID>
                      <c15:f>'Dubbele grafiek'!$U$2</c15:f>
                      <c15:dlblFieldTableCache>
                        <c:ptCount val="1"/>
                        <c:pt idx="0">
                          <c:v>1,2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grafiek'!$U$2:$U$9</c:f>
              <c:numCache>
                <c:formatCode>General</c:formatCode>
                <c:ptCount val="8"/>
                <c:pt idx="0">
                  <c:v>1.2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grafiek'!$V$2</c:f>
                  <c:strCache>
                    <c:ptCount val="1"/>
                    <c:pt idx="0">
                      <c:v>1,4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{76BE623C-64EE-4C00-AD4B-6A8BB81A5EB7}</c15:txfldGUID>
                      <c15:f>'Dubbele grafiek'!$V$2</c15:f>
                      <c15:dlblFieldTableCache>
                        <c:ptCount val="1"/>
                        <c:pt idx="0">
                          <c:v>1,4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grafiek'!$V$2:$V$9</c:f>
              <c:numCache>
                <c:formatCode>General</c:formatCode>
                <c:ptCount val="8"/>
                <c:pt idx="0">
                  <c:v>1.4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8"/>
          <c:order val="8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grafiek'!$W$2</c:f>
                  <c:strCache>
                    <c:ptCount val="1"/>
                    <c:pt idx="0">
                      <c:v>0,8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{69AF585E-EDCD-454A-A485-FE9A7EB4C9D1}</c15:txfldGUID>
                      <c15:f>'Dubbele grafiek'!$W$2</c15:f>
                      <c15:dlblFieldTableCache>
                        <c:ptCount val="1"/>
                        <c:pt idx="0">
                          <c:v>0,8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grafiek'!$W$2:$W$9</c:f>
              <c:numCache>
                <c:formatCode>General</c:formatCode>
                <c:ptCount val="8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9"/>
          <c:order val="9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grafiek'!$X$2</c:f>
                  <c:strCache>
                    <c:ptCount val="1"/>
                    <c:pt idx="0">
                      <c:v>1,9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{FE9D40D6-34A7-40EC-8B85-5059F2E8F481}</c15:txfldGUID>
                      <c15:f>'Dubbele grafiek'!$X$2</c15:f>
                      <c15:dlblFieldTableCache>
                        <c:ptCount val="1"/>
                        <c:pt idx="0">
                          <c:v>1,9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grafiek'!$X$2:$X$9</c:f>
              <c:numCache>
                <c:formatCode>General</c:formatCode>
                <c:ptCount val="8"/>
                <c:pt idx="0">
                  <c:v>1.9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0"/>
          <c:order val="1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33" mc:Ignorable="a14" a14:legacySpreadsheetColorIndex="63"/>
                </a:gs>
                <a:gs pos="100000">
                  <a:srgbClr xmlns:mc="http://schemas.openxmlformats.org/markup-compatibility/2006" xmlns:a14="http://schemas.microsoft.com/office/drawing/2010/main" val="C0C0C0" mc:Ignorable="a14" a14:legacySpreadsheetColorIndex="22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strRef>
                  <c:f>'Dubbele grafiek'!$Y$2</c:f>
                  <c:strCache>
                    <c:ptCount val="1"/>
                    <c:pt idx="0">
                      <c:v>1,1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{D12A2E56-E232-467A-A26C-A19E7CB89C82}</c15:txfldGUID>
                      <c15:f>'Dubbele grafiek'!$Y$2</c15:f>
                      <c15:dlblFieldTableCache>
                        <c:ptCount val="1"/>
                        <c:pt idx="0">
                          <c:v>1,1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grafiek'!$N$2:$N$9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cat>
          <c:val>
            <c:numRef>
              <c:f>'Dubbele grafiek'!$Y$2:$Y$9</c:f>
              <c:numCache>
                <c:formatCode>General</c:formatCode>
                <c:ptCount val="8"/>
                <c:pt idx="0">
                  <c:v>1.1000000000000001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1"/>
          <c:order val="11"/>
          <c:spPr>
            <a:noFill/>
            <a:ln w="25400">
              <a:noFill/>
            </a:ln>
          </c:spPr>
          <c:invertIfNegative val="0"/>
          <c:val>
            <c:numRef>
              <c:f>'Dubbele grafiek'!$P$2:$P$9</c:f>
              <c:numCache>
                <c:formatCode>General</c:formatCode>
                <c:ptCount val="8"/>
                <c:pt idx="0">
                  <c:v>12</c:v>
                </c:pt>
                <c:pt idx="1">
                  <c:v>11.5</c:v>
                </c:pt>
                <c:pt idx="2">
                  <c:v>9.8000000000000007</c:v>
                </c:pt>
                <c:pt idx="3">
                  <c:v>9</c:v>
                </c:pt>
                <c:pt idx="4">
                  <c:v>8.4</c:v>
                </c:pt>
                <c:pt idx="5">
                  <c:v>5.8</c:v>
                </c:pt>
                <c:pt idx="6">
                  <c:v>4.5</c:v>
                </c:pt>
                <c:pt idx="7">
                  <c:v>0</c:v>
                </c:pt>
              </c:numCache>
            </c:numRef>
          </c:val>
        </c:ser>
        <c:ser>
          <c:idx val="12"/>
          <c:order val="12"/>
          <c:spPr>
            <a:solidFill>
              <a:srgbClr val="FFCC00"/>
            </a:solidFill>
            <a:ln w="25400">
              <a:noFill/>
            </a:ln>
          </c:spPr>
          <c:invertIfNegative val="0"/>
          <c:val>
            <c:numRef>
              <c:f>'Dubbele grafiek'!$O$2:$O$9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1.7</c:v>
                </c:pt>
                <c:pt idx="3">
                  <c:v>0.8</c:v>
                </c:pt>
                <c:pt idx="4">
                  <c:v>0.6</c:v>
                </c:pt>
                <c:pt idx="5">
                  <c:v>2.6</c:v>
                </c:pt>
                <c:pt idx="6">
                  <c:v>1.3</c:v>
                </c:pt>
                <c:pt idx="7">
                  <c:v>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99097520"/>
        <c:axId val="299097912"/>
      </c:barChart>
      <c:scatterChart>
        <c:scatterStyle val="lineMarker"/>
        <c:varyColors val="0"/>
        <c:ser>
          <c:idx val="3"/>
          <c:order val="0"/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'Dubbele grafiek'!$Z$2</c:f>
                  <c:strCache>
                    <c:ptCount val="1"/>
                    <c:pt idx="0">
                      <c:v>12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{EED3171B-7E91-4C6C-8F07-1F76F2AF97FF}</c15:txfldGUID>
                      <c15:f>'Dubbele grafiek'!$Z$2</c15:f>
                      <c15:dlblFieldTableCache>
                        <c:ptCount val="1"/>
                        <c:pt idx="0">
                          <c:v>12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'Dubbele grafiek'!$Z$3</c:f>
                  <c:strCache>
                    <c:ptCount val="1"/>
                    <c:pt idx="0">
                      <c:v>0,5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{AD5AFF37-0D6C-4AC2-B981-83AF25044B24}</c15:txfldGUID>
                      <c15:f>'Dubbele grafiek'!$Z$3</c15:f>
                      <c15:dlblFieldTableCache>
                        <c:ptCount val="1"/>
                        <c:pt idx="0">
                          <c:v>0,5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'Dubbele grafiek'!$Z$4</c:f>
                  <c:strCache>
                    <c:ptCount val="1"/>
                    <c:pt idx="0">
                      <c:v>1,7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{FCF2DCE3-74B6-465C-992E-9526F49A2AAC}</c15:txfldGUID>
                      <c15:f>'Dubbele grafiek'!$Z$4</c15:f>
                      <c15:dlblFieldTableCache>
                        <c:ptCount val="1"/>
                        <c:pt idx="0">
                          <c:v>1,7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'Dubbele grafiek'!$Z$5</c:f>
                  <c:strCache>
                    <c:ptCount val="1"/>
                    <c:pt idx="0">
                      <c:v>0,8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{914E3E88-0B76-48DB-AECE-0823529E73F3}</c15:txfldGUID>
                      <c15:f>'Dubbele grafiek'!$Z$5</c15:f>
                      <c15:dlblFieldTableCache>
                        <c:ptCount val="1"/>
                        <c:pt idx="0">
                          <c:v>0,8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'Dubbele grafiek'!$Z$6</c:f>
                  <c:strCache>
                    <c:ptCount val="1"/>
                    <c:pt idx="0">
                      <c:v>0,6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{FF0D786C-732F-42BD-BAE1-6BA98CF1B5CF}</c15:txfldGUID>
                      <c15:f>'Dubbele grafiek'!$Z$6</c15:f>
                      <c15:dlblFieldTableCache>
                        <c:ptCount val="1"/>
                        <c:pt idx="0">
                          <c:v>0,6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/>
              <c:tx>
                <c:strRef>
                  <c:f>'Dubbele grafiek'!$Z$7</c:f>
                  <c:strCache>
                    <c:ptCount val="1"/>
                    <c:pt idx="0">
                      <c:v>2,6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{FD87EAAB-F8A5-4A3D-A91A-FB9BF252BC66}</c15:txfldGUID>
                      <c15:f>'Dubbele grafiek'!$Z$7</c15:f>
                      <c15:dlblFieldTableCache>
                        <c:ptCount val="1"/>
                        <c:pt idx="0">
                          <c:v>2,6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/>
              <c:tx>
                <c:strRef>
                  <c:f>'Dubbele grafiek'!$Z$8</c:f>
                  <c:strCache>
                    <c:ptCount val="1"/>
                    <c:pt idx="0">
                      <c:v>1,3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{FB1E40CC-03D9-4A86-9EB0-F06BE72ACFFE}</c15:txfldGUID>
                      <c15:f>'Dubbele grafiek'!$Z$8</c15:f>
                      <c15:dlblFieldTableCache>
                        <c:ptCount val="1"/>
                        <c:pt idx="0">
                          <c:v>1,3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/>
              <c:tx>
                <c:strRef>
                  <c:f>'Dubbele grafiek'!$Z$9</c:f>
                  <c:strCache>
                    <c:ptCount val="1"/>
                    <c:pt idx="0">
                      <c:v>4,5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{71634DC0-230E-4BCA-8573-C948D8D129B1}</c15:txfldGUID>
                      <c15:f>'Dubbele grafiek'!$Z$9</c15:f>
                      <c15:dlblFieldTableCache>
                        <c:ptCount val="1"/>
                        <c:pt idx="0">
                          <c:v>4,5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'Dubbele grafiek'!$O$20:$O$27</c:f>
              <c:strCache>
                <c:ptCount val="8"/>
                <c:pt idx="0">
                  <c:v>Top 3 FSCs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Ryanair</c:v>
                </c:pt>
              </c:strCache>
            </c:strRef>
          </c:xVal>
          <c:yVal>
            <c:numRef>
              <c:f>'Dubbele grafiek'!$N$20:$N$27</c:f>
              <c:numCache>
                <c:formatCode>General</c:formatCode>
                <c:ptCount val="8"/>
                <c:pt idx="0">
                  <c:v>12.6</c:v>
                </c:pt>
                <c:pt idx="1">
                  <c:v>12.6</c:v>
                </c:pt>
                <c:pt idx="2">
                  <c:v>12.1</c:v>
                </c:pt>
                <c:pt idx="3">
                  <c:v>10.4</c:v>
                </c:pt>
                <c:pt idx="4">
                  <c:v>9.6</c:v>
                </c:pt>
                <c:pt idx="5">
                  <c:v>9</c:v>
                </c:pt>
                <c:pt idx="6">
                  <c:v>6.3999999999999995</c:v>
                </c:pt>
                <c:pt idx="7">
                  <c:v>5.0999999999999996</c:v>
                </c:pt>
              </c:numCache>
            </c:numRef>
          </c:yVal>
          <c:smooth val="0"/>
        </c:ser>
        <c:ser>
          <c:idx val="4"/>
          <c:order val="1"/>
          <c:spPr>
            <a:ln w="19050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'Dubbele grafiek'!$P$33:$P$43</c:f>
                <c:numCache>
                  <c:formatCode>General</c:formatCode>
                  <c:ptCount val="11"/>
                  <c:pt idx="0">
                    <c:v>0.48</c:v>
                  </c:pt>
                  <c:pt idx="1">
                    <c:v>0.48</c:v>
                  </c:pt>
                  <c:pt idx="2">
                    <c:v>0.48</c:v>
                  </c:pt>
                  <c:pt idx="3">
                    <c:v>0.48</c:v>
                  </c:pt>
                  <c:pt idx="4">
                    <c:v>0.48</c:v>
                  </c:pt>
                  <c:pt idx="5">
                    <c:v>0.48</c:v>
                  </c:pt>
                  <c:pt idx="6">
                    <c:v>0.48</c:v>
                  </c:pt>
                  <c:pt idx="7">
                    <c:v>0.48</c:v>
                  </c:pt>
                </c:numCache>
              </c:numRef>
            </c:pl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'Dubbele grafiek'!$N$33:$N$40</c:f>
              <c:numCache>
                <c:formatCode>General</c:formatCode>
                <c:ptCount val="8"/>
                <c:pt idx="0">
                  <c:v>1.25</c:v>
                </c:pt>
                <c:pt idx="1">
                  <c:v>2.25</c:v>
                </c:pt>
                <c:pt idx="2">
                  <c:v>3.25</c:v>
                </c:pt>
                <c:pt idx="3">
                  <c:v>4.25</c:v>
                </c:pt>
                <c:pt idx="4">
                  <c:v>5.25</c:v>
                </c:pt>
                <c:pt idx="5">
                  <c:v>6.25</c:v>
                </c:pt>
                <c:pt idx="6">
                  <c:v>7.25</c:v>
                </c:pt>
                <c:pt idx="7">
                  <c:v>8.25</c:v>
                </c:pt>
              </c:numCache>
            </c:numRef>
          </c:xVal>
          <c:yVal>
            <c:numRef>
              <c:f>'Dubbele grafiek'!$O$33:$O$40</c:f>
              <c:numCache>
                <c:formatCode>General</c:formatCode>
                <c:ptCount val="8"/>
                <c:pt idx="0">
                  <c:v>12</c:v>
                </c:pt>
                <c:pt idx="1">
                  <c:v>11.5</c:v>
                </c:pt>
                <c:pt idx="2">
                  <c:v>9.8000000000000007</c:v>
                </c:pt>
                <c:pt idx="3">
                  <c:v>9</c:v>
                </c:pt>
                <c:pt idx="4">
                  <c:v>8.4</c:v>
                </c:pt>
                <c:pt idx="5">
                  <c:v>5.8</c:v>
                </c:pt>
                <c:pt idx="6">
                  <c:v>4.5</c:v>
                </c:pt>
                <c:pt idx="7">
                  <c:v>0</c:v>
                </c:pt>
              </c:numCache>
            </c:numRef>
          </c:yVal>
          <c:smooth val="0"/>
        </c:ser>
        <c:ser>
          <c:idx val="13"/>
          <c:order val="13"/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8065121727925004"/>
                  <c:y val="-1.4888592386572697E-3"/>
                </c:manualLayout>
              </c:layout>
              <c:tx>
                <c:strRef>
                  <c:f>'Dubbele grafiek'!$AB$2</c:f>
                  <c:strCache>
                    <c:ptCount val="1"/>
                    <c:pt idx="0">
                      <c:v>Administratieve kosten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{5B63A6C4-17EA-462B-8F83-EA690CA25887}</c15:txfldGUID>
                      <c15:f>'Dubbele grafiek'!$AB$2</c15:f>
                      <c15:dlblFieldTableCache>
                        <c:ptCount val="1"/>
                        <c:pt idx="0">
                          <c:v>Administratieve kosten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0.1806512172792501"/>
                  <c:y val="-7.344571188744653E-3"/>
                </c:manualLayout>
              </c:layout>
              <c:tx>
                <c:strRef>
                  <c:f>'Dubbele grafiek'!$AB$3</c:f>
                  <c:strCache>
                    <c:ptCount val="1"/>
                    <c:pt idx="0">
                      <c:v>Verkopen en distributie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{2EDE210B-3D98-49D2-836A-320A1E747473}</c15:txfldGUID>
                      <c15:f>'Dubbele grafiek'!$AB$3</c15:f>
                      <c15:dlblFieldTableCache>
                        <c:ptCount val="1"/>
                        <c:pt idx="0">
                          <c:v>Verkopen en distributie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0.18065121727925007"/>
                  <c:y val="-6.3047250358622131E-3"/>
                </c:manualLayout>
              </c:layout>
              <c:tx>
                <c:strRef>
                  <c:f>'Dubbele grafiek'!$AB$4</c:f>
                  <c:strCache>
                    <c:ptCount val="1"/>
                    <c:pt idx="0">
                      <c:v>Passenger services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{E18E6F90-6AB5-4FDD-86AF-F493FB65C15C}</c15:txfldGUID>
                      <c15:f>'Dubbele grafiek'!$AB$4</c15:f>
                      <c15:dlblFieldTableCache>
                        <c:ptCount val="1"/>
                        <c:pt idx="0">
                          <c:v>Passenger services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0.1806512172792501"/>
                  <c:y val="1.4602947901202201E-3"/>
                </c:manualLayout>
              </c:layout>
              <c:tx>
                <c:strRef>
                  <c:f>'Dubbele grafiek'!$AB$5</c:f>
                  <c:strCache>
                    <c:ptCount val="1"/>
                    <c:pt idx="0">
                      <c:v>Personeel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{03339DE1-935D-4995-BD0A-682376FFB8B8}</c15:txfldGUID>
                      <c15:f>'Dubbele grafiek'!$AB$5</c15:f>
                      <c15:dlblFieldTableCache>
                        <c:ptCount val="1"/>
                        <c:pt idx="0">
                          <c:v>Personeel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0.18065121727925007"/>
                  <c:y val="-2.4435131766047391E-3"/>
                </c:manualLayout>
              </c:layout>
              <c:tx>
                <c:strRef>
                  <c:f>'Dubbele grafiek'!$AB$6</c:f>
                  <c:strCache>
                    <c:ptCount val="1"/>
                    <c:pt idx="0">
                      <c:v>Onderhoud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{EBCE95DC-BF83-4F55-B622-E94FBC4B71A3}</c15:txfldGUID>
                      <c15:f>'Dubbele grafiek'!$AB$6</c15:f>
                      <c15:dlblFieldTableCache>
                        <c:ptCount val="1"/>
                        <c:pt idx="0">
                          <c:v>Onderhoud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0.18065121727925007"/>
                  <c:y val="4.0341019425077507E-4"/>
                </c:manualLayout>
              </c:layout>
              <c:tx>
                <c:strRef>
                  <c:f>'Dubbele grafiek'!$AB$7</c:f>
                  <c:strCache>
                    <c:ptCount val="1"/>
                    <c:pt idx="0">
                      <c:v>Brandstof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{9E739DAA-8038-4AD7-B357-BCCA05322814}</c15:txfldGUID>
                      <c15:f>'Dubbele grafiek'!$AB$7</c15:f>
                      <c15:dlblFieldTableCache>
                        <c:ptCount val="1"/>
                        <c:pt idx="0">
                          <c:v>Brandstof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 val="-0.18065121727925007"/>
                  <c:y val="-2.5116669485527043E-3"/>
                </c:manualLayout>
              </c:layout>
              <c:tx>
                <c:strRef>
                  <c:f>'Dubbele grafiek'!$AB$8</c:f>
                  <c:strCache>
                    <c:ptCount val="1"/>
                    <c:pt idx="0">
                      <c:v>Grondafhandeling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{5C519D1B-EB05-4170-BD11-99BAEBD66401}</c15:txfldGUID>
                      <c15:f>'Dubbele grafiek'!$AB$8</c15:f>
                      <c15:dlblFieldTableCache>
                        <c:ptCount val="1"/>
                        <c:pt idx="0">
                          <c:v>Grondafhandeling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>
                <c:manualLayout>
                  <c:x val="-0.18065121727925007"/>
                  <c:y val="-1.2074743640339003E-3"/>
                </c:manualLayout>
              </c:layout>
              <c:tx>
                <c:strRef>
                  <c:f>'Dubbele grafiek'!$AB$9</c:f>
                  <c:strCache>
                    <c:ptCount val="1"/>
                    <c:pt idx="0">
                      <c:v>Luchthaventaksen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{945A9516-DFD1-431E-B3A2-6DEE59DED524}</c15:txfldGUID>
                      <c15:f>'Dubbele grafiek'!$AB$9</c15:f>
                      <c15:dlblFieldTableCache>
                        <c:ptCount val="1"/>
                        <c:pt idx="0">
                          <c:v>Luchthaventaksen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>
                <c:manualLayout>
                  <c:x val="-0.18065121727925007"/>
                  <c:y val="-2.1450898589943368E-3"/>
                </c:manualLayout>
              </c:layout>
              <c:tx>
                <c:strRef>
                  <c:f>'Dubbele grafiek'!$AB$10</c:f>
                  <c:strCache>
                    <c:ptCount val="1"/>
                    <c:pt idx="0">
                      <c:v>Aircraft ownership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{EB57D38A-10E4-4FE9-BB8B-ADA4A2853011}</c15:txfldGUID>
                      <c15:f>'Dubbele grafiek'!$AB$10</c15:f>
                      <c15:dlblFieldTableCache>
                        <c:ptCount val="1"/>
                        <c:pt idx="0">
                          <c:v>Aircraft ownership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'Dubbele grafiek'!$R$20:$R$28</c:f>
              <c:numCache>
                <c:formatCode>General</c:formatCode>
                <c:ptCount val="9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</c:numCache>
            </c:numRef>
          </c:xVal>
          <c:yVal>
            <c:numRef>
              <c:f>'Dubbele grafiek'!$Q$20:$Q$28</c:f>
              <c:numCache>
                <c:formatCode>General</c:formatCode>
                <c:ptCount val="9"/>
                <c:pt idx="0">
                  <c:v>0.6</c:v>
                </c:pt>
                <c:pt idx="1">
                  <c:v>1.95</c:v>
                </c:pt>
                <c:pt idx="2">
                  <c:v>3.85</c:v>
                </c:pt>
                <c:pt idx="3">
                  <c:v>5.3</c:v>
                </c:pt>
                <c:pt idx="4">
                  <c:v>6.1999999999999993</c:v>
                </c:pt>
                <c:pt idx="5">
                  <c:v>7.5</c:v>
                </c:pt>
                <c:pt idx="6">
                  <c:v>8.6</c:v>
                </c:pt>
                <c:pt idx="7">
                  <c:v>9.9499999999999993</c:v>
                </c:pt>
                <c:pt idx="8">
                  <c:v>11.450000000000001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097520"/>
        <c:axId val="299097912"/>
      </c:scatterChart>
      <c:catAx>
        <c:axId val="29909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29909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097912"/>
        <c:scaling>
          <c:orientation val="minMax"/>
          <c:max val="14"/>
        </c:scaling>
        <c:delete val="1"/>
        <c:axPos val="l"/>
        <c:numFmt formatCode="General" sourceLinked="1"/>
        <c:majorTickMark val="out"/>
        <c:minorTickMark val="none"/>
        <c:tickLblPos val="nextTo"/>
        <c:crossAx val="299097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Aantal calls laatste 5 maanden</a:t>
            </a:r>
          </a:p>
        </c:rich>
      </c:tx>
      <c:layout>
        <c:manualLayout>
          <c:xMode val="edge"/>
          <c:yMode val="edge"/>
          <c:x val="0.3117934608124406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277877213339633"/>
          <c:y val="0.15508021390374332"/>
          <c:w val="0.85460487445482447"/>
          <c:h val="0.6657754010695187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[0]!laatstevijfmaanden</c:f>
              <c:numCache>
                <c:formatCode>mmm\-yy</c:formatCode>
                <c:ptCount val="5"/>
                <c:pt idx="0">
                  <c:v>39326</c:v>
                </c:pt>
                <c:pt idx="1">
                  <c:v>39356</c:v>
                </c:pt>
                <c:pt idx="2">
                  <c:v>39387</c:v>
                </c:pt>
                <c:pt idx="3">
                  <c:v>39417</c:v>
                </c:pt>
                <c:pt idx="4">
                  <c:v>39448</c:v>
                </c:pt>
              </c:numCache>
            </c:numRef>
          </c:cat>
          <c:val>
            <c:numRef>
              <c:f>[0]!laatstevijfwaarden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081992"/>
        <c:axId val="301082384"/>
        <c:axId val="0"/>
      </c:bar3DChart>
      <c:dateAx>
        <c:axId val="301081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maand</a:t>
                </a:r>
              </a:p>
            </c:rich>
          </c:tx>
          <c:layout>
            <c:manualLayout>
              <c:xMode val="edge"/>
              <c:yMode val="edge"/>
              <c:x val="0.48788406821428543"/>
              <c:y val="0.88770053475935828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1082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0108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BE"/>
                  <a:t>calls</a:t>
                </a:r>
              </a:p>
            </c:rich>
          </c:tx>
          <c:layout>
            <c:manualLayout>
              <c:xMode val="edge"/>
              <c:yMode val="edge"/>
              <c:x val="7.4313467343897779E-2"/>
              <c:y val="0.489304812834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1081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sng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nl-BE"/>
              <a:t>Directe prijsinterventie - minimumprijs</a:t>
            </a:r>
          </a:p>
        </c:rich>
      </c:tx>
      <c:layout>
        <c:manualLayout>
          <c:xMode val="edge"/>
          <c:yMode val="edge"/>
          <c:x val="0.34238508521867461"/>
          <c:y val="2.8119507908611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70634794815107E-2"/>
          <c:y val="0.11072056239015818"/>
          <c:w val="0.91971717719085355"/>
          <c:h val="0.783831282952548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'Vraag &amp; aanbod'!$A$1</c:f>
              <c:strCache>
                <c:ptCount val="1"/>
                <c:pt idx="0">
                  <c:v>vraag (V)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Mode val="edge"/>
                  <c:yMode val="edge"/>
                  <c:x val="0.19244403065739296"/>
                  <c:y val="0.172231985940246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'Vraag &amp; aanbod'!$A$2:$B$2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'Vraag &amp; aanbod'!$A$3:$B$3</c:f>
              <c:numCache>
                <c:formatCode>General</c:formatCode>
                <c:ptCount val="2"/>
                <c:pt idx="0">
                  <c:v>150</c:v>
                </c:pt>
                <c:pt idx="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'Vraag &amp; aanbod'!$A$4</c:f>
              <c:strCache>
                <c:ptCount val="1"/>
                <c:pt idx="0">
                  <c:v>aanbod (A)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0.83943377789819873"/>
                  <c:y val="0.2811950790861160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'Vraag &amp; aanbod'!$A$5:$B$5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'Vraag &amp; aanbod'!$A$6:$B$6</c:f>
              <c:numCache>
                <c:formatCode>General</c:formatCode>
                <c:ptCount val="2"/>
                <c:pt idx="0">
                  <c:v>-16.666666666666668</c:v>
                </c:pt>
                <c:pt idx="1">
                  <c:v>100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'Vraag &amp; aanbod'!$A$13</c:f>
              <c:strCache>
                <c:ptCount val="1"/>
                <c:pt idx="0">
                  <c:v>pmin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'Vraag &amp; aanbod'!$A$14:$B$14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'Vraag &amp; aanbod'!$A$15:$B$15</c:f>
              <c:numCache>
                <c:formatCode>General</c:formatCode>
                <c:ptCount val="2"/>
                <c:pt idx="0">
                  <c:v>65</c:v>
                </c:pt>
                <c:pt idx="1">
                  <c:v>65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'Vraag &amp; aanbod'!$A$16</c:f>
              <c:strCache>
                <c:ptCount val="1"/>
                <c:pt idx="0">
                  <c:v>e'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46399082238254868"/>
                  <c:y val="0.37258347978910367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(170; 65)
e'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ln w="12700">
                <a:solidFill>
                  <a:srgbClr val="000000"/>
                </a:solidFill>
                <a:prstDash val="sysDash"/>
              </a:ln>
            </c:spPr>
          </c:errBars>
          <c:xVal>
            <c:numRef>
              <c:f>'Vraag &amp; aanbod'!$A$17</c:f>
              <c:numCache>
                <c:formatCode>General</c:formatCode>
                <c:ptCount val="1"/>
                <c:pt idx="0">
                  <c:v>170</c:v>
                </c:pt>
              </c:numCache>
            </c:numRef>
          </c:xVal>
          <c:yVal>
            <c:numRef>
              <c:f>'Vraag &amp; aanbod'!$A$18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'Vraag &amp; aanbod'!$B$16</c:f>
              <c:strCache>
                <c:ptCount val="1"/>
                <c:pt idx="0">
                  <c:v>A pmin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ln w="12700">
                <a:solidFill>
                  <a:srgbClr val="000000"/>
                </a:solidFill>
                <a:prstDash val="sysDash"/>
              </a:ln>
            </c:spPr>
          </c:errBars>
          <c:xVal>
            <c:numRef>
              <c:f>'Vraag &amp; aanbod'!$B$17</c:f>
              <c:numCache>
                <c:formatCode>General</c:formatCode>
                <c:ptCount val="1"/>
                <c:pt idx="0">
                  <c:v>245</c:v>
                </c:pt>
              </c:numCache>
            </c:numRef>
          </c:xVal>
          <c:yVal>
            <c:numRef>
              <c:f>'Vraag &amp; aanbod'!$B$18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1"/>
        </c:ser>
        <c:ser>
          <c:idx val="4"/>
          <c:order val="5"/>
          <c:tx>
            <c:strRef>
              <c:f>'Vraag &amp; aanbod'!$A$13</c:f>
              <c:strCache>
                <c:ptCount val="1"/>
                <c:pt idx="0">
                  <c:v>pmin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Mode val="edge"/>
                  <c:yMode val="edge"/>
                  <c:x val="0.90791079494193372"/>
                  <c:y val="0.41476274165202109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 sz="1400" b="0" i="0" u="none" strike="noStrike" baseline="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p</a:t>
                    </a:r>
                    <a:r>
                      <a:rPr lang="nl-BE" sz="1400" b="0" i="0" u="none" strike="noStrike" baseline="-25000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min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'Vraag &amp; aanbod'!$A$14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'Vraag &amp; aanbod'!$A$15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smooth val="1"/>
        </c:ser>
        <c:ser>
          <c:idx val="6"/>
          <c:order val="6"/>
          <c:tx>
            <c:v>e</c:v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60448677114469451"/>
                  <c:y val="0.5202108963093146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x"/>
            <c:errBarType val="minus"/>
            <c:errValType val="percentage"/>
            <c:noEndCap val="1"/>
            <c:val val="100"/>
            <c:spPr>
              <a:ln w="12700">
                <a:solidFill>
                  <a:srgbClr val="000000"/>
                </a:solidFill>
                <a:prstDash val="sysDash"/>
              </a:ln>
            </c:spPr>
          </c:errBars>
          <c:errBars>
            <c:errDir val="y"/>
            <c:errBarType val="minus"/>
            <c:errValType val="percentage"/>
            <c:noEndCap val="1"/>
            <c:val val="100"/>
            <c:spPr>
              <a:ln w="12700">
                <a:solidFill>
                  <a:srgbClr val="000000"/>
                </a:solidFill>
                <a:prstDash val="sysDash"/>
              </a:ln>
            </c:spPr>
          </c:errBars>
          <c:xVal>
            <c:numRef>
              <c:f>'Vraag &amp; aanbod'!$A$8</c:f>
              <c:numCache>
                <c:formatCode>General</c:formatCode>
                <c:ptCount val="1"/>
                <c:pt idx="0">
                  <c:v>200</c:v>
                </c:pt>
              </c:numCache>
            </c:numRef>
          </c:xVal>
          <c:yVal>
            <c:numRef>
              <c:f>'Vraag &amp; aanbod'!$A$9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085912"/>
        <c:axId val="301086304"/>
      </c:scatterChart>
      <c:valAx>
        <c:axId val="301085912"/>
        <c:scaling>
          <c:orientation val="minMax"/>
          <c:max val="35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l-BE"/>
                  <a:t>x</a:t>
                </a:r>
              </a:p>
            </c:rich>
          </c:tx>
          <c:layout>
            <c:manualLayout>
              <c:xMode val="edge"/>
              <c:yMode val="edge"/>
              <c:x val="0.97520717376077659"/>
              <c:y val="0.838312829525483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01086304"/>
        <c:crosses val="autoZero"/>
        <c:crossBetween val="midCat"/>
        <c:majorUnit val="50"/>
      </c:valAx>
      <c:valAx>
        <c:axId val="301086304"/>
        <c:scaling>
          <c:orientation val="minMax"/>
          <c:max val="1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l-BE"/>
                  <a:t>p</a:t>
                </a:r>
              </a:p>
            </c:rich>
          </c:tx>
          <c:layout>
            <c:manualLayout>
              <c:xMode val="edge"/>
              <c:yMode val="edge"/>
              <c:x val="2.0070849823163685E-2"/>
              <c:y val="1.9332161687170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01085912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3793103448275859"/>
          <c:y val="6.9869144610450948E-2"/>
          <c:w val="0.41379310344827586"/>
          <c:h val="0.864630664554330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</c:dPt>
          <c:dLbls>
            <c:dLbl>
              <c:idx val="0"/>
              <c:layout/>
              <c:tx>
                <c:strRef>
                  <c:f>'Dubbele grafiek'!$AB$15</c:f>
                  <c:strCache>
                    <c:ptCount val="1"/>
                    <c:pt idx="0">
                      <c:v>4,5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{AB20EA2A-5D36-416B-8E4A-C4D29D4C296D}</c15:txfldGUID>
                      <c15:f>'Dubbele grafiek'!$AB$15</c15:f>
                      <c15:dlblFieldTableCache>
                        <c:ptCount val="1"/>
                        <c:pt idx="0">
                          <c:v>4,5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'Dubbele grafiek'!$AB$16</c:f>
                  <c:strCache>
                    <c:ptCount val="1"/>
                    <c:pt idx="0">
                      <c:v>7,1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{62560343-DFA8-4033-8FB0-F53F2DA472B4}</c15:txfldGUID>
                      <c15:f>'Dubbele grafiek'!$AB$16</c15:f>
                      <c15:dlblFieldTableCache>
                        <c:ptCount val="1"/>
                        <c:pt idx="0">
                          <c:v>7,1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'Dubbele grafiek'!$AB$17</c:f>
                  <c:strCache>
                    <c:ptCount val="1"/>
                    <c:pt idx="0">
                      <c:v>7,7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{766B19B8-1440-45D5-899D-2DDB7DCDEBE7}</c15:txfldGUID>
                      <c15:f>'Dubbele grafiek'!$AB$17</c15:f>
                      <c15:dlblFieldTableCache>
                        <c:ptCount val="1"/>
                        <c:pt idx="0">
                          <c:v>7,7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'Dubbele grafiek'!$AB$18</c:f>
                  <c:strCache>
                    <c:ptCount val="1"/>
                    <c:pt idx="0">
                      <c:v>8,9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{5310C28C-2A02-4F59-A8E0-F68BC12A5686}</c15:txfldGUID>
                      <c15:f>'Dubbele grafiek'!$AB$18</c15:f>
                      <c15:dlblFieldTableCache>
                        <c:ptCount val="1"/>
                        <c:pt idx="0">
                          <c:v>8,9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'Dubbele grafiek'!$AB$19</c:f>
                  <c:strCache>
                    <c:ptCount val="1"/>
                    <c:pt idx="0">
                      <c:v>12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{6AC5501A-9B5F-4E67-A086-D2C4CEB2F07C}</c15:txfldGUID>
                      <c15:f>'Dubbele grafiek'!$AB$19</c15:f>
                      <c15:dlblFieldTableCache>
                        <c:ptCount val="1"/>
                        <c:pt idx="0">
                          <c:v>12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'Dubbele grafiek'!$AA$15:$AA$19</c:f>
              <c:strCache>
                <c:ptCount val="5"/>
                <c:pt idx="0">
                  <c:v>Ryanair</c:v>
                </c:pt>
                <c:pt idx="1">
                  <c:v>easyJet</c:v>
                </c:pt>
                <c:pt idx="2">
                  <c:v>Top 3 VK charters</c:v>
                </c:pt>
                <c:pt idx="3">
                  <c:v>Nationaal</c:v>
                </c:pt>
                <c:pt idx="4">
                  <c:v>Internationaal</c:v>
                </c:pt>
              </c:strCache>
            </c:strRef>
          </c:cat>
          <c:val>
            <c:numRef>
              <c:f>'Dubbele grafiek'!$AB$15:$AB$19</c:f>
              <c:numCache>
                <c:formatCode>General</c:formatCode>
                <c:ptCount val="5"/>
                <c:pt idx="0">
                  <c:v>4.5</c:v>
                </c:pt>
                <c:pt idx="1">
                  <c:v>7.1</c:v>
                </c:pt>
                <c:pt idx="2">
                  <c:v>7.7</c:v>
                </c:pt>
                <c:pt idx="3">
                  <c:v>8.9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94776"/>
        <c:axId val="299094384"/>
      </c:barChart>
      <c:catAx>
        <c:axId val="299094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29909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094384"/>
        <c:scaling>
          <c:orientation val="minMax"/>
          <c:max val="13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299094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32269016247677"/>
          <c:y val="4.7058891111688754E-2"/>
          <c:w val="0.67114240584453178"/>
          <c:h val="0.908824834594489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'Horizontale staven'!$A$3:$A$5</c:f>
              <c:strCache>
                <c:ptCount val="3"/>
                <c:pt idx="0">
                  <c:v>Europese LCC (excl. Ryanair en EasyJet)</c:v>
                </c:pt>
                <c:pt idx="1">
                  <c:v>EasyJet</c:v>
                </c:pt>
                <c:pt idx="2">
                  <c:v>Ryanair</c:v>
                </c:pt>
              </c:strCache>
            </c:strRef>
          </c:cat>
          <c:val>
            <c:numRef>
              <c:f>'Horizontale staven'!$B$3:$B$5</c:f>
              <c:numCache>
                <c:formatCode>General</c:formatCode>
                <c:ptCount val="3"/>
                <c:pt idx="0">
                  <c:v>-3.5</c:v>
                </c:pt>
                <c:pt idx="1">
                  <c:v>8.9</c:v>
                </c:pt>
                <c:pt idx="2">
                  <c:v>25.4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083168"/>
        <c:axId val="301083560"/>
      </c:barChart>
      <c:catAx>
        <c:axId val="30108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01083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083560"/>
        <c:scaling>
          <c:orientation val="minMax"/>
          <c:min val="-15"/>
        </c:scaling>
        <c:delete val="1"/>
        <c:axPos val="b"/>
        <c:numFmt formatCode="General" sourceLinked="1"/>
        <c:majorTickMark val="out"/>
        <c:minorTickMark val="none"/>
        <c:tickLblPos val="nextTo"/>
        <c:crossAx val="30108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216224776301084E-2"/>
          <c:y val="2.3148183033406627E-2"/>
          <c:w val="0.96000050675702431"/>
          <c:h val="0.6527787615420668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3366FF"/>
            </a:solidFill>
            <a:ln w="25400">
              <a:noFill/>
            </a:ln>
          </c:spPr>
          <c:invertIfNegative val="0"/>
          <c:cat>
            <c:strRef>
              <c:f>'Oplopende trap'!$A$2:$A$12</c:f>
              <c:strCache>
                <c:ptCount val="11"/>
                <c:pt idx="0">
                  <c:v>Zeteldensiteit  </c:v>
                </c:pt>
                <c:pt idx="1">
                  <c:v>Vlootproductiviteit  </c:v>
                </c:pt>
                <c:pt idx="2">
                  <c:v>Personeel: kosten  
en productiviteit  </c:v>
                </c:pt>
                <c:pt idx="3">
                  <c:v>Regionale luchthavens  </c:v>
                </c:pt>
                <c:pt idx="4">
                  <c:v>Gestandaardiseerde  
vloot  </c:v>
                </c:pt>
                <c:pt idx="5">
                  <c:v>Minimale 'station  
costs'   </c:v>
                </c:pt>
                <c:pt idx="6">
                  <c:v>Geen maaltijden en  
extra services  </c:v>
                </c:pt>
                <c:pt idx="7">
                  <c:v>Online ticketverkoop  </c:v>
                </c:pt>
                <c:pt idx="8">
                  <c:v>Ticketprocedures  </c:v>
                </c:pt>
                <c:pt idx="9">
                  <c:v>Administratiekosten  </c:v>
                </c:pt>
                <c:pt idx="10">
                  <c:v>Kostenvoordeel  
t.o.v. FSC (%)  </c:v>
                </c:pt>
              </c:strCache>
            </c:strRef>
          </c:cat>
          <c:val>
            <c:numRef>
              <c:f>'Oplopende trap'!$H$20:$H$30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59</c:v>
                </c:pt>
              </c:numCache>
            </c:numRef>
          </c:val>
        </c:ser>
        <c:ser>
          <c:idx val="1"/>
          <c:order val="1"/>
          <c:spPr>
            <a:noFill/>
            <a:ln w="25400">
              <a:noFill/>
            </a:ln>
          </c:spPr>
          <c:invertIfNegative val="0"/>
          <c:cat>
            <c:strRef>
              <c:f>'Oplopende trap'!$A$2:$A$12</c:f>
              <c:strCache>
                <c:ptCount val="11"/>
                <c:pt idx="0">
                  <c:v>Zeteldensiteit  </c:v>
                </c:pt>
                <c:pt idx="1">
                  <c:v>Vlootproductiviteit  </c:v>
                </c:pt>
                <c:pt idx="2">
                  <c:v>Personeel: kosten  
en productiviteit  </c:v>
                </c:pt>
                <c:pt idx="3">
                  <c:v>Regionale luchthavens  </c:v>
                </c:pt>
                <c:pt idx="4">
                  <c:v>Gestandaardiseerde  
vloot  </c:v>
                </c:pt>
                <c:pt idx="5">
                  <c:v>Minimale 'station  
costs'   </c:v>
                </c:pt>
                <c:pt idx="6">
                  <c:v>Geen maaltijden en  
extra services  </c:v>
                </c:pt>
                <c:pt idx="7">
                  <c:v>Online ticketverkoop  </c:v>
                </c:pt>
                <c:pt idx="8">
                  <c:v>Ticketprocedures  </c:v>
                </c:pt>
                <c:pt idx="9">
                  <c:v>Administratiekosten  </c:v>
                </c:pt>
                <c:pt idx="10">
                  <c:v>Kostenvoordeel  
t.o.v. FSC (%)  </c:v>
                </c:pt>
              </c:strCache>
            </c:strRef>
          </c:cat>
          <c:val>
            <c:numRef>
              <c:f>'Oplopende trap'!$I$20:$I$30</c:f>
              <c:numCache>
                <c:formatCode>General</c:formatCode>
                <c:ptCount val="11"/>
                <c:pt idx="0">
                  <c:v>0</c:v>
                </c:pt>
                <c:pt idx="1">
                  <c:v>16</c:v>
                </c:pt>
                <c:pt idx="2">
                  <c:v>19</c:v>
                </c:pt>
                <c:pt idx="3">
                  <c:v>22</c:v>
                </c:pt>
                <c:pt idx="4">
                  <c:v>28</c:v>
                </c:pt>
                <c:pt idx="5">
                  <c:v>30</c:v>
                </c:pt>
                <c:pt idx="6">
                  <c:v>40</c:v>
                </c:pt>
                <c:pt idx="7">
                  <c:v>46</c:v>
                </c:pt>
                <c:pt idx="8">
                  <c:v>54</c:v>
                </c:pt>
                <c:pt idx="9">
                  <c:v>57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99CCFF"/>
            </a:solidFill>
            <a:ln w="25400">
              <a:noFill/>
            </a:ln>
          </c:spPr>
          <c:invertIfNegative val="0"/>
          <c:cat>
            <c:strRef>
              <c:f>'Oplopende trap'!$A$2:$A$12</c:f>
              <c:strCache>
                <c:ptCount val="11"/>
                <c:pt idx="0">
                  <c:v>Zeteldensiteit  </c:v>
                </c:pt>
                <c:pt idx="1">
                  <c:v>Vlootproductiviteit  </c:v>
                </c:pt>
                <c:pt idx="2">
                  <c:v>Personeel: kosten  
en productiviteit  </c:v>
                </c:pt>
                <c:pt idx="3">
                  <c:v>Regionale luchthavens  </c:v>
                </c:pt>
                <c:pt idx="4">
                  <c:v>Gestandaardiseerde  
vloot  </c:v>
                </c:pt>
                <c:pt idx="5">
                  <c:v>Minimale 'station  
costs'   </c:v>
                </c:pt>
                <c:pt idx="6">
                  <c:v>Geen maaltijden en  
extra services  </c:v>
                </c:pt>
                <c:pt idx="7">
                  <c:v>Online ticketverkoop  </c:v>
                </c:pt>
                <c:pt idx="8">
                  <c:v>Ticketprocedures  </c:v>
                </c:pt>
                <c:pt idx="9">
                  <c:v>Administratiekosten  </c:v>
                </c:pt>
                <c:pt idx="10">
                  <c:v>Kostenvoordeel  
t.o.v. FSC (%)  </c:v>
                </c:pt>
              </c:strCache>
            </c:strRef>
          </c:cat>
          <c:val>
            <c:numRef>
              <c:f>'Oplopende trap'!$J$20:$J$30</c:f>
              <c:numCache>
                <c:formatCode>General</c:formatCode>
                <c:ptCount val="11"/>
                <c:pt idx="0">
                  <c:v>16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1084344"/>
        <c:axId val="301084736"/>
      </c:barChart>
      <c:scatterChart>
        <c:scatterStyle val="lineMarker"/>
        <c:varyColors val="0"/>
        <c:ser>
          <c:idx val="3"/>
          <c:order val="3"/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'Oplopende trap'!$K$20</c:f>
                  <c:strCache>
                    <c:ptCount val="1"/>
                    <c:pt idx="0">
                      <c:v>16%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{7A8265BA-E526-4F62-9F2E-F43DB404892B}</c15:txfldGUID>
                      <c15:f>'Oplopende trap'!$K$20</c15:f>
                      <c15:dlblFieldTableCache>
                        <c:ptCount val="1"/>
                        <c:pt idx="0">
                          <c:v>16%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tx>
                <c:strRef>
                  <c:f>'Oplopende trap'!$K$21</c:f>
                  <c:strCache>
                    <c:ptCount val="1"/>
                    <c:pt idx="0">
                      <c:v>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{C3E9D668-A4B7-411E-B02D-BECF53A5CA78}</c15:txfldGUID>
                      <c15:f>'Oplopende trap'!$K$21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strRef>
                  <c:f>'Oplopende trap'!$K$22</c:f>
                  <c:strCache>
                    <c:ptCount val="1"/>
                    <c:pt idx="0">
                      <c:v>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{275D2947-AAAD-48D6-AD19-9B3C7D9017DB}</c15:txfldGUID>
                      <c15:f>'Oplopende trap'!$K$22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tx>
                <c:strRef>
                  <c:f>'Oplopende trap'!$K$23</c:f>
                  <c:strCache>
                    <c:ptCount val="1"/>
                    <c:pt idx="0">
                      <c:v>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{51897F13-BA11-4769-B416-8B09BBE99EDF}</c15:txfldGUID>
                      <c15:f>'Oplopende trap'!$K$23</c15:f>
                      <c15:dlblFieldTableCache>
                        <c:ptCount val="1"/>
                        <c:pt idx="0">
                          <c:v>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'Oplopende trap'!$K$24</c:f>
                  <c:strCache>
                    <c:ptCount val="1"/>
                    <c:pt idx="0">
                      <c:v>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{BBE5FC19-50A0-4B30-B45C-C3C0CC0ADB82}</c15:txfldGUID>
                      <c15:f>'Oplopende trap'!$K$24</c15:f>
                      <c15:dlblFieldTableCache>
                        <c:ptCount val="1"/>
                        <c:pt idx="0">
                          <c:v>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tx>
                <c:strRef>
                  <c:f>'Oplopende trap'!$K$25</c:f>
                  <c:strCache>
                    <c:ptCount val="1"/>
                    <c:pt idx="0">
                      <c:v>10%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{7CCAF4AB-3846-45F0-9F61-18778C9227EB}</c15:txfldGUID>
                      <c15:f>'Oplopende trap'!$K$25</c15:f>
                      <c15:dlblFieldTableCache>
                        <c:ptCount val="1"/>
                        <c:pt idx="0">
                          <c:v>10%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tx>
                <c:strRef>
                  <c:f>'Oplopende trap'!$K$26</c:f>
                  <c:strCache>
                    <c:ptCount val="1"/>
                    <c:pt idx="0">
                      <c:v>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{C5E2C79D-3E4C-4C64-AFD2-767A0C0B9703}</c15:txfldGUID>
                      <c15:f>'Oplopende trap'!$K$26</c15:f>
                      <c15:dlblFieldTableCache>
                        <c:ptCount val="1"/>
                        <c:pt idx="0">
                          <c:v>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'Oplopende trap'!$K$27</c:f>
                  <c:strCache>
                    <c:ptCount val="1"/>
                    <c:pt idx="0">
                      <c:v>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{C71378DD-FA31-49F3-BCFD-8795C8F0AAAA}</c15:txfldGUID>
                      <c15:f>'Oplopende trap'!$K$27</c15:f>
                      <c15:dlblFieldTableCache>
                        <c:ptCount val="1"/>
                        <c:pt idx="0">
                          <c:v>8%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tx>
                <c:strRef>
                  <c:f>'Oplopende trap'!$K$28</c:f>
                  <c:strCache>
                    <c:ptCount val="1"/>
                    <c:pt idx="0">
                      <c:v>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{3C588592-0BE5-43EE-9A9E-6ECC196B30A0}</c15:txfldGUID>
                      <c15:f>'Oplopende trap'!$K$28</c15:f>
                      <c15:dlblFieldTableCache>
                        <c:ptCount val="1"/>
                        <c:pt idx="0">
                          <c:v>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tx>
                <c:strRef>
                  <c:f>'Oplopende trap'!$K$29</c:f>
                  <c:strCache>
                    <c:ptCount val="1"/>
                    <c:pt idx="0">
                      <c:v>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{64D89914-C8D2-45D6-86C2-1714DF2E2A76}</c15:txfldGUID>
                      <c15:f>'Oplopende trap'!$K$29</c15:f>
                      <c15:dlblFieldTableCache>
                        <c:ptCount val="1"/>
                        <c:pt idx="0">
                          <c:v>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tx>
                <c:strRef>
                  <c:f>'Oplopende trap'!$K$30</c:f>
                  <c:strCache>
                    <c:ptCount val="1"/>
                    <c:pt idx="0">
                      <c:v>59%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nl-B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{D60FE2FB-857E-4C09-AFEF-CEA4BE368903}</c15:txfldGUID>
                      <c15:f>'Oplopende trap'!$K$30</c15:f>
                      <c15:dlblFieldTableCache>
                        <c:ptCount val="1"/>
                        <c:pt idx="0">
                          <c:v>59%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'Oplopende trap'!$B$20:$B$30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'Oplopende trap'!$A$20:$A$30</c:f>
              <c:numCache>
                <c:formatCode>General</c:formatCode>
                <c:ptCount val="11"/>
                <c:pt idx="0">
                  <c:v>19</c:v>
                </c:pt>
                <c:pt idx="1">
                  <c:v>22</c:v>
                </c:pt>
                <c:pt idx="2">
                  <c:v>25</c:v>
                </c:pt>
                <c:pt idx="3">
                  <c:v>31</c:v>
                </c:pt>
                <c:pt idx="4">
                  <c:v>33</c:v>
                </c:pt>
                <c:pt idx="5">
                  <c:v>43</c:v>
                </c:pt>
                <c:pt idx="6">
                  <c:v>49</c:v>
                </c:pt>
                <c:pt idx="7">
                  <c:v>57</c:v>
                </c:pt>
                <c:pt idx="8">
                  <c:v>60</c:v>
                </c:pt>
                <c:pt idx="9">
                  <c:v>62</c:v>
                </c:pt>
                <c:pt idx="10">
                  <c:v>62</c:v>
                </c:pt>
              </c:numCache>
            </c:numRef>
          </c:yVal>
          <c:smooth val="0"/>
        </c:ser>
        <c:ser>
          <c:idx val="4"/>
          <c:order val="4"/>
          <c:spPr>
            <a:ln w="19050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'Oplopende trap'!$C$33:$C$43</c:f>
                <c:numCache>
                  <c:formatCode>General</c:formatCode>
                  <c:ptCount val="11"/>
                  <c:pt idx="0">
                    <c:v>0.35</c:v>
                  </c:pt>
                  <c:pt idx="1">
                    <c:v>0.35</c:v>
                  </c:pt>
                  <c:pt idx="2">
                    <c:v>0.35</c:v>
                  </c:pt>
                  <c:pt idx="3">
                    <c:v>0.35</c:v>
                  </c:pt>
                  <c:pt idx="4">
                    <c:v>0.35</c:v>
                  </c:pt>
                  <c:pt idx="5">
                    <c:v>0.35</c:v>
                  </c:pt>
                  <c:pt idx="6">
                    <c:v>0.35</c:v>
                  </c:pt>
                  <c:pt idx="7">
                    <c:v>0.35</c:v>
                  </c:pt>
                  <c:pt idx="8">
                    <c:v>0.35</c:v>
                  </c:pt>
                  <c:pt idx="9">
                    <c:v>0.35</c:v>
                  </c:pt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'Oplopende trap'!$A$33:$A$43</c:f>
              <c:numCache>
                <c:formatCode>General</c:formatCode>
                <c:ptCount val="11"/>
                <c:pt idx="0">
                  <c:v>1.32</c:v>
                </c:pt>
                <c:pt idx="1">
                  <c:v>2.3200000000000003</c:v>
                </c:pt>
                <c:pt idx="2">
                  <c:v>3.3200000000000003</c:v>
                </c:pt>
                <c:pt idx="3">
                  <c:v>4.32</c:v>
                </c:pt>
                <c:pt idx="4">
                  <c:v>5.32</c:v>
                </c:pt>
                <c:pt idx="5">
                  <c:v>6.32</c:v>
                </c:pt>
                <c:pt idx="6">
                  <c:v>7.32</c:v>
                </c:pt>
                <c:pt idx="7">
                  <c:v>8.32</c:v>
                </c:pt>
                <c:pt idx="8">
                  <c:v>9.32</c:v>
                </c:pt>
                <c:pt idx="9">
                  <c:v>10.32</c:v>
                </c:pt>
                <c:pt idx="10">
                  <c:v>11.32</c:v>
                </c:pt>
              </c:numCache>
            </c:numRef>
          </c:xVal>
          <c:yVal>
            <c:numRef>
              <c:f>'Oplopende trap'!$B$33:$B$43</c:f>
              <c:numCache>
                <c:formatCode>General</c:formatCode>
                <c:ptCount val="11"/>
                <c:pt idx="0">
                  <c:v>16</c:v>
                </c:pt>
                <c:pt idx="1">
                  <c:v>19</c:v>
                </c:pt>
                <c:pt idx="2">
                  <c:v>22</c:v>
                </c:pt>
                <c:pt idx="3">
                  <c:v>28</c:v>
                </c:pt>
                <c:pt idx="4">
                  <c:v>30</c:v>
                </c:pt>
                <c:pt idx="5">
                  <c:v>40</c:v>
                </c:pt>
                <c:pt idx="6">
                  <c:v>46</c:v>
                </c:pt>
                <c:pt idx="7">
                  <c:v>54</c:v>
                </c:pt>
                <c:pt idx="8">
                  <c:v>57</c:v>
                </c:pt>
                <c:pt idx="9">
                  <c:v>59</c:v>
                </c:pt>
                <c:pt idx="10">
                  <c:v>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084344"/>
        <c:axId val="301084736"/>
      </c:scatterChart>
      <c:catAx>
        <c:axId val="30108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301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084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1084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3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794261645041694E-2"/>
          <c:y val="4.7058891111688754E-2"/>
          <c:w val="0.93065080277108403"/>
          <c:h val="0.7323539929256561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3399" mc:Ignorable="a14" a14:legacySpreadsheetColorIndex="62"/>
                </a:gs>
                <a:gs pos="5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333399" mc:Ignorable="a14" a14:legacySpreadsheetColorIndex="6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'Dikke staven'!$A$1:$A$3</c:f>
              <c:strCache>
                <c:ptCount val="3"/>
                <c:pt idx="0">
                  <c:v>Regionale luchthaven</c:v>
                </c:pt>
                <c:pt idx="1">
                  <c:v>Continentale hub-luchthaven</c:v>
                </c:pt>
                <c:pt idx="2">
                  <c:v>Intercontinentale hub-luchthaven</c:v>
                </c:pt>
              </c:strCache>
            </c:strRef>
          </c:cat>
          <c:val>
            <c:numRef>
              <c:f>'Dikke staven'!$B$1:$B$3</c:f>
              <c:numCache>
                <c:formatCode>\+0.0%</c:formatCode>
                <c:ptCount val="3"/>
                <c:pt idx="0">
                  <c:v>6.2E-2</c:v>
                </c:pt>
                <c:pt idx="1">
                  <c:v>1.3000000000000001E-2</c:v>
                </c:pt>
                <c:pt idx="2">
                  <c:v>2.2000000000000002E-2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99096344"/>
        <c:axId val="299096736"/>
      </c:barChart>
      <c:catAx>
        <c:axId val="299096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29909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096736"/>
        <c:scaling>
          <c:orientation val="minMax"/>
        </c:scaling>
        <c:delete val="1"/>
        <c:axPos val="l"/>
        <c:numFmt formatCode="\+0.0%" sourceLinked="1"/>
        <c:majorTickMark val="out"/>
        <c:minorTickMark val="none"/>
        <c:tickLblPos val="nextTo"/>
        <c:crossAx val="299096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nl-BE"/>
              <a:t>100% = 3 miljoen zetels/week</a:t>
            </a:r>
          </a:p>
        </c:rich>
      </c:tx>
      <c:layout>
        <c:manualLayout>
          <c:xMode val="edge"/>
          <c:yMode val="edge"/>
          <c:x val="0.29306551721877888"/>
          <c:y val="3.3248123361726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794261645041697"/>
          <c:y val="0.25575479509020727"/>
          <c:w val="0.39821116080108887"/>
          <c:h val="0.45524353526056893"/>
        </c:manualLayout>
      </c:layout>
      <c:pieChart>
        <c:varyColors val="1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3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66"/>
          </c:dPt>
          <c:dPt>
            <c:idx val="3"/>
            <c:bubble3D val="0"/>
            <c:explosion val="69"/>
          </c:dPt>
          <c:dPt>
            <c:idx val="4"/>
            <c:bubble3D val="0"/>
            <c:explosion val="71"/>
          </c:dPt>
          <c:dPt>
            <c:idx val="5"/>
            <c:bubble3D val="0"/>
            <c:explosion val="75"/>
          </c:dPt>
          <c:dPt>
            <c:idx val="6"/>
            <c:bubble3D val="0"/>
            <c:explosion val="74"/>
          </c:dPt>
          <c:dPt>
            <c:idx val="7"/>
            <c:bubble3D val="0"/>
            <c:explosion val="75"/>
          </c:dPt>
          <c:dPt>
            <c:idx val="8"/>
            <c:bubble3D val="0"/>
            <c:explosion val="74"/>
          </c:dPt>
          <c:dPt>
            <c:idx val="9"/>
            <c:bubble3D val="0"/>
            <c:explosion val="78"/>
          </c:dPt>
          <c:dPt>
            <c:idx val="10"/>
            <c:bubble3D val="0"/>
            <c:explosion val="3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Ryanair
27%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EasyJet
23%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Air Berlin
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FlyBE
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Germanwings4%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DBA
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BMI Baby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HLX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Norwegian Air Shuttle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Transavia 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nl-BE"/>
                      <a:t>Andere
19%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Taart!$A$3:$A$13</c:f>
              <c:strCache>
                <c:ptCount val="11"/>
                <c:pt idx="0">
                  <c:v>Ryanair</c:v>
                </c:pt>
                <c:pt idx="1">
                  <c:v>EasyJet</c:v>
                </c:pt>
                <c:pt idx="2">
                  <c:v>Air Berlin</c:v>
                </c:pt>
                <c:pt idx="3">
                  <c:v>FlyBE</c:v>
                </c:pt>
                <c:pt idx="4">
                  <c:v>Germanwings</c:v>
                </c:pt>
                <c:pt idx="5">
                  <c:v>DBA</c:v>
                </c:pt>
                <c:pt idx="6">
                  <c:v>BMI Baby</c:v>
                </c:pt>
                <c:pt idx="7">
                  <c:v>HLX</c:v>
                </c:pt>
                <c:pt idx="8">
                  <c:v>Norwegian Air Shuttle</c:v>
                </c:pt>
                <c:pt idx="9">
                  <c:v>Transavia</c:v>
                </c:pt>
                <c:pt idx="10">
                  <c:v>Andere</c:v>
                </c:pt>
              </c:strCache>
            </c:strRef>
          </c:cat>
          <c:val>
            <c:numRef>
              <c:f>Taart!$B$3:$B$13</c:f>
              <c:numCache>
                <c:formatCode>General</c:formatCode>
                <c:ptCount val="11"/>
                <c:pt idx="0">
                  <c:v>27</c:v>
                </c:pt>
                <c:pt idx="1">
                  <c:v>23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45371577574968"/>
          <c:y val="3.4013718423543872E-2"/>
          <c:w val="0.56844850065189045"/>
          <c:h val="0.9115676537509757"/>
        </c:manualLayout>
      </c:layout>
      <c:ofPieChart>
        <c:ofPieType val="bar"/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CC99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CCFFFF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FFFF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CCCC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339966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CCFFCC"/>
              </a:solidFill>
              <a:ln w="25400">
                <a:solidFill>
                  <a:srgbClr val="3366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4.9543676662320728E-2"/>
                  <c:y val="0.86054707611565995"/>
                </c:manualLayout>
              </c:layout>
              <c:tx>
                <c:strRef>
                  <c:f>'Taart met staaf'!$C$3</c:f>
                  <c:strCache>
                    <c:ptCount val="1"/>
                    <c:pt idx="0">
                      <c:v>geen gegevens, 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{9895F429-85C0-474F-82E8-3ADC1FAC955E}</c15:txfldGUID>
                      <c15:f>'Taart met staaf'!$C$3</c15:f>
                      <c15:dlblFieldTableCache>
                        <c:ptCount val="1"/>
                        <c:pt idx="0">
                          <c:v>geen gegevens, 4%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3.911342894393742E-2"/>
                  <c:y val="0.11564664264004916"/>
                </c:manualLayout>
              </c:layout>
              <c:tx>
                <c:strRef>
                  <c:f>'Taart met staaf'!$C$4</c:f>
                  <c:strCache>
                    <c:ptCount val="1"/>
                    <c:pt idx="0">
                      <c:v>overgenomen van concurrentie, 37%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{29B1171F-96A1-4A42-9021-6EE684E1E765}</c15:txfldGUID>
                      <c15:f>'Taart met staaf'!$C$4</c15:f>
                      <c15:dlblFieldTableCache>
                        <c:ptCount val="1"/>
                        <c:pt idx="0">
                          <c:v>overgenomen van concurrentie, 37%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979139504563233"/>
                  <c:y val="0.32993306870837552"/>
                </c:manualLayout>
              </c:layout>
              <c:tx>
                <c:strRef>
                  <c:f>'Taart met staaf'!$C$5</c:f>
                  <c:strCache>
                    <c:ptCount val="1"/>
                    <c:pt idx="0">
                      <c:v>maakt geen reis, 71%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{50A90F77-5B20-405E-8E35-29EEA65F66AA}</c15:txfldGUID>
                      <c15:f>'Taart met staaf'!$C$5</c15:f>
                      <c15:dlblFieldTableCache>
                        <c:ptCount val="1"/>
                        <c:pt idx="0">
                          <c:v>maakt geen reis, 71%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80052151238591918"/>
                  <c:y val="0.60544418793908095"/>
                </c:manualLayout>
              </c:layout>
              <c:tx>
                <c:strRef>
                  <c:f>'Taart met staaf'!$C$6</c:f>
                  <c:strCache>
                    <c:ptCount val="1"/>
                    <c:pt idx="0">
                      <c:v>neemt de auto, 15%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{BF6C33DF-1B0C-43FA-8CAE-1C631C638DC9}</c15:txfldGUID>
                      <c15:f>'Taart met staaf'!$C$6</c15:f>
                      <c15:dlblFieldTableCache>
                        <c:ptCount val="1"/>
                        <c:pt idx="0">
                          <c:v>neemt de auto, 15%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9661016949152541"/>
                  <c:y val="0.69728122768264933"/>
                </c:manualLayout>
              </c:layout>
              <c:tx>
                <c:strRef>
                  <c:f>'Taart met staaf'!$C$7</c:f>
                  <c:strCache>
                    <c:ptCount val="1"/>
                    <c:pt idx="0">
                      <c:v>neemt de trein, 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{57EB6663-B6C3-44D5-8FCA-F2D0AFFE87AA}</c15:txfldGUID>
                      <c15:f>'Taart met staaf'!$C$7</c15:f>
                      <c15:dlblFieldTableCache>
                        <c:ptCount val="1"/>
                        <c:pt idx="0">
                          <c:v>neemt de trein, 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9661016949152541"/>
                  <c:y val="0.76871003637209145"/>
                </c:manualLayout>
              </c:layout>
              <c:tx>
                <c:strRef>
                  <c:f>'Taart met staaf'!$C$8</c:f>
                  <c:strCache>
                    <c:ptCount val="1"/>
                    <c:pt idx="0">
                      <c:v>anderen, 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{E4E98F41-0A34-4753-9619-A81FD8002EB7}</c15:txfldGUID>
                      <c15:f>'Taart met staaf'!$C$8</c15:f>
                      <c15:dlblFieldTableCache>
                        <c:ptCount val="1"/>
                        <c:pt idx="0">
                          <c:v>anderen, 8%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4680573663624509"/>
                  <c:y val="0.40816462108252644"/>
                </c:manualLayout>
              </c:layout>
              <c:tx>
                <c:strRef>
                  <c:f>'Taart met staaf'!$C$9</c:f>
                  <c:strCache>
                    <c:ptCount val="1"/>
                    <c:pt idx="0">
                      <c:v>nieuwe vraag, 59%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{FE290D81-EEFE-4A33-96EC-323C87B6AB25}</c15:txfldGUID>
                      <c15:f>'Taart met staaf'!$C$9</c15:f>
                      <c15:dlblFieldTableCache>
                        <c:ptCount val="1"/>
                        <c:pt idx="0">
                          <c:v>nieuwe vraag, 59%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'Taart met staaf'!$A$3:$A$8</c:f>
              <c:strCache>
                <c:ptCount val="6"/>
                <c:pt idx="0">
                  <c:v>geen gegevens</c:v>
                </c:pt>
                <c:pt idx="1">
                  <c:v>overgenomen van concurrentie</c:v>
                </c:pt>
                <c:pt idx="2">
                  <c:v>maakt geen reis</c:v>
                </c:pt>
                <c:pt idx="3">
                  <c:v>neemt de auto</c:v>
                </c:pt>
                <c:pt idx="4">
                  <c:v>neemt de trein</c:v>
                </c:pt>
                <c:pt idx="5">
                  <c:v>anderen</c:v>
                </c:pt>
              </c:strCache>
            </c:strRef>
          </c:cat>
          <c:val>
            <c:numRef>
              <c:f>'Taart met staaf'!$B$3:$B$8</c:f>
              <c:numCache>
                <c:formatCode>General</c:formatCode>
                <c:ptCount val="6"/>
                <c:pt idx="0">
                  <c:v>4</c:v>
                </c:pt>
                <c:pt idx="1">
                  <c:v>37</c:v>
                </c:pt>
                <c:pt idx="2">
                  <c:v>71</c:v>
                </c:pt>
                <c:pt idx="3">
                  <c:v>15</c:v>
                </c:pt>
                <c:pt idx="4">
                  <c:v>6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25400">
              <a:solidFill>
                <a:srgbClr val="3366FF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794261645041694E-2"/>
          <c:y val="3.6199135012124191E-2"/>
          <c:w val="0.93065080277108403"/>
          <c:h val="0.778281402760670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 staven'!$A$4</c:f>
              <c:strCache>
                <c:ptCount val="1"/>
                <c:pt idx="0">
                  <c:v>Netwerk-carriers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 staven'!$B$1:$C$1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'2 staven'!$B$4:$C$4</c:f>
              <c:numCache>
                <c:formatCode>General</c:formatCode>
                <c:ptCount val="2"/>
                <c:pt idx="0">
                  <c:v>0.75</c:v>
                </c:pt>
                <c:pt idx="1">
                  <c:v>0.6</c:v>
                </c:pt>
              </c:numCache>
            </c:numRef>
          </c:val>
        </c:ser>
        <c:ser>
          <c:idx val="1"/>
          <c:order val="1"/>
          <c:tx>
            <c:strRef>
              <c:f>'2 staven'!$A$3</c:f>
              <c:strCache>
                <c:ptCount val="1"/>
                <c:pt idx="0">
                  <c:v>Charters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 staven'!$B$1:$C$1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'2 staven'!$B$3:$C$3</c:f>
              <c:numCache>
                <c:formatCode>General</c:formatCode>
                <c:ptCount val="2"/>
                <c:pt idx="0">
                  <c:v>0.2</c:v>
                </c:pt>
                <c:pt idx="1">
                  <c:v>0.15</c:v>
                </c:pt>
              </c:numCache>
            </c:numRef>
          </c:val>
        </c:ser>
        <c:ser>
          <c:idx val="2"/>
          <c:order val="2"/>
          <c:tx>
            <c:strRef>
              <c:f>'2 staven'!$A$2</c:f>
              <c:strCache>
                <c:ptCount val="1"/>
                <c:pt idx="0">
                  <c:v>LCC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 staven'!$B$1:$C$1</c:f>
              <c:numCache>
                <c:formatCode>General</c:formatCode>
                <c:ptCount val="2"/>
                <c:pt idx="0">
                  <c:v>2000</c:v>
                </c:pt>
                <c:pt idx="1">
                  <c:v>2010</c:v>
                </c:pt>
              </c:numCache>
            </c:numRef>
          </c:cat>
          <c:val>
            <c:numRef>
              <c:f>'2 staven'!$B$2:$C$2</c:f>
              <c:numCache>
                <c:formatCode>General</c:formatCode>
                <c:ptCount val="2"/>
                <c:pt idx="0">
                  <c:v>0.05</c:v>
                </c:pt>
                <c:pt idx="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99092424"/>
        <c:axId val="299092032"/>
      </c:barChart>
      <c:catAx>
        <c:axId val="29909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29909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0920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990924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398267963218253"/>
          <c:y val="0.92760283468568239"/>
          <c:w val="0.47203682544398734"/>
          <c:h val="5.4298702518186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6385196444913"/>
          <c:y val="3.4201954397394138E-2"/>
          <c:w val="0.84625211335329065"/>
          <c:h val="0.897394136807817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99CCFF" mc:Ignorable="a14" a14:legacySpreadsheetColorIndex="44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strRef>
                  <c:f>'Blauwe overgang'!$B$3</c:f>
                  <c:strCache>
                    <c:ptCount val="1"/>
                    <c:pt idx="0">
                      <c:v>40.664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{9A3A0F98-4525-4B74-8E4E-E62D93DE72BE}</c15:txfldGUID>
                      <c15:f>'Blauwe overgang'!$B$3</c15:f>
                      <c15:dlblFieldTableCache>
                        <c:ptCount val="1"/>
                        <c:pt idx="0">
                          <c:v>40.664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tx>
                <c:strRef>
                  <c:f>'Blauwe overgang'!$B$4</c:f>
                  <c:strCache>
                    <c:ptCount val="1"/>
                    <c:pt idx="0">
                      <c:v>29.495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{69A6F892-2C9E-460E-A780-AF2621A30DE2}</c15:txfldGUID>
                      <c15:f>'Blauwe overgang'!$B$4</c15:f>
                      <c15:dlblFieldTableCache>
                        <c:ptCount val="1"/>
                        <c:pt idx="0">
                          <c:v>29.495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strRef>
                  <c:f>'Blauwe overgang'!$B$5</c:f>
                  <c:strCache>
                    <c:ptCount val="1"/>
                    <c:pt idx="0">
                      <c:v>44.807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{CE677F24-ABBB-40AB-A6D7-711B46F31D4F}</c15:txfldGUID>
                      <c15:f>'Blauwe overgang'!$B$5</c15:f>
                      <c15:dlblFieldTableCache>
                        <c:ptCount val="1"/>
                        <c:pt idx="0">
                          <c:v>44.807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tx>
                <c:strRef>
                  <c:f>'Blauwe overgang'!$B$6</c:f>
                  <c:strCache>
                    <c:ptCount val="1"/>
                    <c:pt idx="0">
                      <c:v>70.791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{AC1E0D1C-67FE-4046-92ED-DABDDF802CBE}</c15:txfldGUID>
                      <c15:f>'Blauwe overgang'!$B$6</c15:f>
                      <c15:dlblFieldTableCache>
                        <c:ptCount val="1"/>
                        <c:pt idx="0">
                          <c:v>70.791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'Blauwe overgang'!$B$7</c:f>
                  <c:strCache>
                    <c:ptCount val="1"/>
                    <c:pt idx="0">
                      <c:v>34.767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{FD0C52E8-EEC5-4939-8D46-311E7EE5215E}</c15:txfldGUID>
                      <c15:f>'Blauwe overgang'!$B$7</c15:f>
                      <c15:dlblFieldTableCache>
                        <c:ptCount val="1"/>
                        <c:pt idx="0">
                          <c:v>34.767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tx>
                <c:strRef>
                  <c:f>'Blauwe overgang'!$B$8</c:f>
                  <c:strCache>
                    <c:ptCount val="1"/>
                    <c:pt idx="0">
                      <c:v>41.099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{971FE176-7396-4821-A5BA-058C40CFBBDD}</c15:txfldGUID>
                      <c15:f>'Blauwe overgang'!$B$8</c15:f>
                      <c15:dlblFieldTableCache>
                        <c:ptCount val="1"/>
                        <c:pt idx="0">
                          <c:v>41.099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tx>
                <c:strRef>
                  <c:f>'Blauwe overgang'!$B$9</c:f>
                  <c:strCache>
                    <c:ptCount val="1"/>
                    <c:pt idx="0">
                      <c:v>86.702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{3E18C261-604E-417B-BA17-631577075EB8}</c15:txfldGUID>
                      <c15:f>'Blauwe overgang'!$B$9</c15:f>
                      <c15:dlblFieldTableCache>
                        <c:ptCount val="1"/>
                        <c:pt idx="0">
                          <c:v>86.702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'Blauwe overgang'!$B$10</c:f>
                  <c:strCache>
                    <c:ptCount val="1"/>
                    <c:pt idx="0">
                      <c:v>211.065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{06AE24B9-BC3F-4085-8A6C-6CC872BEAE9E}</c15:txfldGUID>
                      <c15:f>'Blauwe overgang'!$B$10</c15:f>
                      <c15:dlblFieldTableCache>
                        <c:ptCount val="1"/>
                        <c:pt idx="0">
                          <c:v>211.065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52477796218454809"/>
                  <c:y val="0.78501628664495116"/>
                </c:manualLayout>
              </c:layout>
              <c:tx>
                <c:strRef>
                  <c:f>'Blauwe overgang'!$B$11</c:f>
                  <c:strCache>
                    <c:ptCount val="1"/>
                    <c:pt idx="0">
                      <c:v>210.727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{7FF65420-F80C-4BE2-99CA-0CCBA64DA157}</c15:txfldGUID>
                      <c15:f>'Blauwe overgang'!$B$11</c15:f>
                      <c15:dlblFieldTableCache>
                        <c:ptCount val="1"/>
                        <c:pt idx="0">
                          <c:v>210.727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tx>
                <c:strRef>
                  <c:f>'Blauwe overgang'!$B$12</c:f>
                  <c:strCache>
                    <c:ptCount val="1"/>
                    <c:pt idx="0">
                      <c:v>235.549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{0127E99C-63C8-4E3D-A264-F9D7FE5B88EF}</c15:txfldGUID>
                      <c15:f>'Blauwe overgang'!$B$12</c15:f>
                      <c15:dlblFieldTableCache>
                        <c:ptCount val="1"/>
                        <c:pt idx="0">
                          <c:v>235.549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62770051651129966"/>
                  <c:y val="0.77850162866449513"/>
                </c:manualLayout>
              </c:layout>
              <c:tx>
                <c:strRef>
                  <c:f>'Blauwe overgang'!$B$13</c:f>
                  <c:strCache>
                    <c:ptCount val="1"/>
                    <c:pt idx="0">
                      <c:v>255.317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{CC578386-0C6A-4867-84F9-6B3747111F9B}</c15:txfldGUID>
                      <c15:f>'Blauwe overgang'!$B$13</c15:f>
                      <c15:dlblFieldTableCache>
                        <c:ptCount val="1"/>
                        <c:pt idx="0">
                          <c:v>255.317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tx>
                <c:strRef>
                  <c:f>'Blauwe overgang'!$B$14</c:f>
                  <c:strCache>
                    <c:ptCount val="1"/>
                    <c:pt idx="0">
                      <c:v>773.431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{E368939F-64B0-4930-BD65-FA22F715F921}</c15:txfldGUID>
                      <c15:f>'Blauwe overgang'!$B$14</c15:f>
                      <c15:dlblFieldTableCache>
                        <c:ptCount val="1"/>
                        <c:pt idx="0">
                          <c:v>773.431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71918723146841212"/>
                  <c:y val="0.46254071661237783"/>
                </c:manualLayout>
              </c:layout>
              <c:tx>
                <c:strRef>
                  <c:f>'Blauwe overgang'!$B$15</c:f>
                  <c:strCache>
                    <c:ptCount val="1"/>
                    <c:pt idx="0">
                      <c:v>1.200.000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{3E81DDCA-FBC4-41A7-9EEF-C756C1364293}</c15:txfldGUID>
                      <c15:f>'Blauwe overgang'!$B$15</c15:f>
                      <c15:dlblFieldTableCache>
                        <c:ptCount val="1"/>
                        <c:pt idx="0">
                          <c:v>1.200.000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77128383304121229"/>
                  <c:y val="0.24429967426710097"/>
                </c:manualLayout>
              </c:layout>
              <c:tx>
                <c:strRef>
                  <c:f>'Blauwe overgang'!$B$16</c:f>
                  <c:strCache>
                    <c:ptCount val="1"/>
                    <c:pt idx="0">
                      <c:v>1.800.000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{27FDFE3C-F548-48E6-AD3C-3434F2B0453F}</c15:txfldGUID>
                      <c15:f>'Blauwe overgang'!$B$16</c15:f>
                      <c15:dlblFieldTableCache>
                        <c:ptCount val="1"/>
                        <c:pt idx="0">
                          <c:v>1.800.000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tx>
                <c:strRef>
                  <c:f>'Blauwe overgang'!$B$17</c:f>
                  <c:strCache>
                    <c:ptCount val="1"/>
                    <c:pt idx="0">
                      <c:v>2.000.000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{1D7E6221-178D-4BE0-B701-EB21C95B69EF}</c15:txfldGUID>
                      <c15:f>'Blauwe overgang'!$B$17</c15:f>
                      <c15:dlblFieldTableCache>
                        <c:ptCount val="1"/>
                        <c:pt idx="0">
                          <c:v>2.000.000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89834871492609081"/>
                  <c:y val="0.21498371335504887"/>
                </c:manualLayout>
              </c:layout>
              <c:tx>
                <c:strRef>
                  <c:f>'Blauwe overgang'!$B$18</c:f>
                  <c:strCache>
                    <c:ptCount val="1"/>
                    <c:pt idx="0">
                      <c:v>1.873.349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{7771C72D-B73F-4764-AF82-EFC843788590}</c15:txfldGUID>
                      <c15:f>'Blauwe overgang'!$B$18</c15:f>
                      <c15:dlblFieldTableCache>
                        <c:ptCount val="1"/>
                        <c:pt idx="0">
                          <c:v>1.873.349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'Blauwe overgang'!$A$3:$A$18</c:f>
              <c:numCache>
                <c:formatCode>General</c:formatCode>
                <c:ptCount val="1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</c:numCache>
            </c:numRef>
          </c:cat>
          <c:val>
            <c:numRef>
              <c:f>'Blauwe overgang'!$B$3:$B$18</c:f>
              <c:numCache>
                <c:formatCode>#,##0</c:formatCode>
                <c:ptCount val="16"/>
                <c:pt idx="0">
                  <c:v>40664</c:v>
                </c:pt>
                <c:pt idx="1">
                  <c:v>29495</c:v>
                </c:pt>
                <c:pt idx="2">
                  <c:v>44807</c:v>
                </c:pt>
                <c:pt idx="3">
                  <c:v>70791</c:v>
                </c:pt>
                <c:pt idx="4">
                  <c:v>34767</c:v>
                </c:pt>
                <c:pt idx="5">
                  <c:v>41099</c:v>
                </c:pt>
                <c:pt idx="6">
                  <c:v>86702</c:v>
                </c:pt>
                <c:pt idx="7">
                  <c:v>211065</c:v>
                </c:pt>
                <c:pt idx="8">
                  <c:v>210727</c:v>
                </c:pt>
                <c:pt idx="9">
                  <c:v>235549</c:v>
                </c:pt>
                <c:pt idx="10">
                  <c:v>255317</c:v>
                </c:pt>
                <c:pt idx="11">
                  <c:v>773431</c:v>
                </c:pt>
                <c:pt idx="12">
                  <c:v>1200000</c:v>
                </c:pt>
                <c:pt idx="13">
                  <c:v>1800000</c:v>
                </c:pt>
                <c:pt idx="14">
                  <c:v>2000000</c:v>
                </c:pt>
                <c:pt idx="15">
                  <c:v>1873349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9095168"/>
        <c:axId val="299095560"/>
      </c:barChart>
      <c:catAx>
        <c:axId val="29909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299095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095560"/>
        <c:scaling>
          <c:orientation val="minMax"/>
          <c:max val="2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l-BE"/>
          </a:p>
        </c:txPr>
        <c:crossAx val="299095168"/>
        <c:crosses val="autoZero"/>
        <c:crossBetween val="between"/>
        <c:majorUnit val="5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66CC"/>
      </a:solidFill>
      <a:prstDash val="solid"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19050</xdr:rowOff>
    </xdr:from>
    <xdr:to>
      <xdr:col>11</xdr:col>
      <xdr:colOff>257175</xdr:colOff>
      <xdr:row>32</xdr:row>
      <xdr:rowOff>47625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2</xdr:row>
      <xdr:rowOff>38100</xdr:rowOff>
    </xdr:from>
    <xdr:to>
      <xdr:col>11</xdr:col>
      <xdr:colOff>152400</xdr:colOff>
      <xdr:row>13</xdr:row>
      <xdr:rowOff>133350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504825</xdr:colOff>
      <xdr:row>3</xdr:row>
      <xdr:rowOff>133350</xdr:rowOff>
    </xdr:from>
    <xdr:to>
      <xdr:col>7</xdr:col>
      <xdr:colOff>352425</xdr:colOff>
      <xdr:row>5</xdr:row>
      <xdr:rowOff>114300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4162425" y="695325"/>
          <a:ext cx="4572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Top 3 FSCs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19050</xdr:rowOff>
    </xdr:from>
    <xdr:to>
      <xdr:col>16</xdr:col>
      <xdr:colOff>180975</xdr:colOff>
      <xdr:row>33</xdr:row>
      <xdr:rowOff>95250</xdr:rowOff>
    </xdr:to>
    <xdr:graphicFrame macro="">
      <xdr:nvGraphicFramePr>
        <xdr:cNvPr id="18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47625</xdr:rowOff>
    </xdr:from>
    <xdr:to>
      <xdr:col>19</xdr:col>
      <xdr:colOff>304800</xdr:colOff>
      <xdr:row>33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0</xdr:rowOff>
    </xdr:from>
    <xdr:to>
      <xdr:col>15</xdr:col>
      <xdr:colOff>0</xdr:colOff>
      <xdr:row>19</xdr:row>
      <xdr:rowOff>47625</xdr:rowOff>
    </xdr:to>
    <xdr:graphicFrame macro="">
      <xdr:nvGraphicFramePr>
        <xdr:cNvPr id="23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0</xdr:rowOff>
    </xdr:from>
    <xdr:to>
      <xdr:col>11</xdr:col>
      <xdr:colOff>0</xdr:colOff>
      <xdr:row>27</xdr:row>
      <xdr:rowOff>0</xdr:rowOff>
    </xdr:to>
    <xdr:graphicFrame macro="">
      <xdr:nvGraphicFramePr>
        <xdr:cNvPr id="133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15</xdr:col>
      <xdr:colOff>190500</xdr:colOff>
      <xdr:row>37</xdr:row>
      <xdr:rowOff>152400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19</xdr:row>
      <xdr:rowOff>152400</xdr:rowOff>
    </xdr:from>
    <xdr:to>
      <xdr:col>11</xdr:col>
      <xdr:colOff>123825</xdr:colOff>
      <xdr:row>26</xdr:row>
      <xdr:rowOff>123825</xdr:rowOff>
    </xdr:to>
    <xdr:sp macro="" textlink="">
      <xdr:nvSpPr>
        <xdr:cNvPr id="8194" name="Line 2"/>
        <xdr:cNvSpPr>
          <a:spLocks noChangeShapeType="1"/>
        </xdr:cNvSpPr>
      </xdr:nvSpPr>
      <xdr:spPr bwMode="auto">
        <a:xfrm>
          <a:off x="5705475" y="3305175"/>
          <a:ext cx="847725" cy="1104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17</xdr:row>
      <xdr:rowOff>19050</xdr:rowOff>
    </xdr:from>
    <xdr:to>
      <xdr:col>11</xdr:col>
      <xdr:colOff>114300</xdr:colOff>
      <xdr:row>19</xdr:row>
      <xdr:rowOff>142875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4200525" y="2847975"/>
          <a:ext cx="2343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3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Eerste Europese continentale</a:t>
          </a:r>
        </a:p>
        <a:p>
          <a:pPr algn="l" rtl="0">
            <a:defRPr sz="1000"/>
          </a:pPr>
          <a:r>
            <a:rPr lang="nl-BE" sz="13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basis van Charleroi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409575</xdr:colOff>
      <xdr:row>23</xdr:row>
      <xdr:rowOff>0</xdr:rowOff>
    </xdr:to>
    <xdr:graphicFrame macro="">
      <xdr:nvGraphicFramePr>
        <xdr:cNvPr id="24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N1:AP43"/>
  <sheetViews>
    <sheetView showGridLines="0" tabSelected="1" workbookViewId="0"/>
  </sheetViews>
  <sheetFormatPr defaultRowHeight="12.75" x14ac:dyDescent="0.2"/>
  <cols>
    <col min="1" max="11" width="9.140625" style="1"/>
    <col min="12" max="12" width="4.42578125" style="1" customWidth="1"/>
    <col min="13" max="13" width="9.140625" style="1"/>
    <col min="14" max="14" width="18.5703125" style="2" bestFit="1" customWidth="1"/>
    <col min="15" max="15" width="12" style="1" customWidth="1"/>
    <col min="16" max="16" width="9.42578125" style="1" bestFit="1" customWidth="1"/>
    <col min="17" max="17" width="20.28515625" style="1" bestFit="1" customWidth="1"/>
    <col min="18" max="18" width="8.7109375" style="1" bestFit="1" customWidth="1"/>
    <col min="19" max="25" width="7.85546875" style="1" bestFit="1" customWidth="1"/>
    <col min="26" max="26" width="6.42578125" style="1" bestFit="1" customWidth="1"/>
    <col min="27" max="27" width="16.140625" style="1" bestFit="1" customWidth="1"/>
    <col min="28" max="30" width="9.140625" style="1"/>
    <col min="43" max="16384" width="9.140625" style="1"/>
  </cols>
  <sheetData>
    <row r="1" spans="14:28" x14ac:dyDescent="0.2">
      <c r="N1" s="2">
        <v>0</v>
      </c>
      <c r="O1" s="5">
        <v>0</v>
      </c>
      <c r="P1" s="5">
        <v>0</v>
      </c>
      <c r="Q1" s="5">
        <v>0</v>
      </c>
      <c r="R1" s="5">
        <v>0</v>
      </c>
      <c r="S1" s="5">
        <v>0</v>
      </c>
      <c r="T1" s="5">
        <v>0</v>
      </c>
      <c r="U1" s="5">
        <v>0</v>
      </c>
      <c r="V1" s="5">
        <v>0</v>
      </c>
      <c r="W1" s="5">
        <v>0</v>
      </c>
      <c r="X1" s="5">
        <v>0</v>
      </c>
      <c r="Y1" s="5">
        <v>0</v>
      </c>
      <c r="Z1" s="5" t="s">
        <v>8</v>
      </c>
    </row>
    <row r="2" spans="14:28" ht="15.75" x14ac:dyDescent="0.25">
      <c r="N2" s="15" t="s">
        <v>24</v>
      </c>
      <c r="O2" s="3">
        <v>0</v>
      </c>
      <c r="P2" s="5">
        <v>12</v>
      </c>
      <c r="Q2" s="5">
        <v>1.2</v>
      </c>
      <c r="R2" s="5">
        <v>1.5</v>
      </c>
      <c r="S2" s="5">
        <v>2.2999999999999998</v>
      </c>
      <c r="T2" s="5">
        <v>0.6</v>
      </c>
      <c r="U2" s="5">
        <v>1.2</v>
      </c>
      <c r="V2" s="5">
        <v>1.4</v>
      </c>
      <c r="W2" s="5">
        <v>0.8</v>
      </c>
      <c r="X2" s="5">
        <v>1.9</v>
      </c>
      <c r="Y2" s="5">
        <v>1.1000000000000001</v>
      </c>
      <c r="Z2" s="19">
        <f>P2</f>
        <v>12</v>
      </c>
      <c r="AB2" s="20" t="s">
        <v>27</v>
      </c>
    </row>
    <row r="3" spans="14:28" ht="15.75" x14ac:dyDescent="0.25">
      <c r="N3" s="15">
        <v>1</v>
      </c>
      <c r="O3" s="3">
        <v>0.5</v>
      </c>
      <c r="P3" s="5">
        <f>SUM(O4:$O$9)</f>
        <v>11.5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19">
        <f>O3</f>
        <v>0.5</v>
      </c>
      <c r="AB3" s="20" t="s">
        <v>28</v>
      </c>
    </row>
    <row r="4" spans="14:28" ht="15.75" x14ac:dyDescent="0.25">
      <c r="N4" s="15">
        <v>2</v>
      </c>
      <c r="O4" s="3">
        <v>1.7</v>
      </c>
      <c r="P4" s="5">
        <f>SUM(O5:$O$9)</f>
        <v>9.8000000000000007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19">
        <f t="shared" ref="Z4:Z9" si="0">O4</f>
        <v>1.7</v>
      </c>
      <c r="AB4" s="20" t="s">
        <v>29</v>
      </c>
    </row>
    <row r="5" spans="14:28" ht="15.75" x14ac:dyDescent="0.25">
      <c r="N5" s="15">
        <v>3</v>
      </c>
      <c r="O5" s="3">
        <v>0.8</v>
      </c>
      <c r="P5" s="5">
        <f>SUM(O6:$O$9)</f>
        <v>9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19">
        <f t="shared" si="0"/>
        <v>0.8</v>
      </c>
      <c r="AB5" s="20" t="s">
        <v>32</v>
      </c>
    </row>
    <row r="6" spans="14:28" ht="15.75" x14ac:dyDescent="0.25">
      <c r="N6" s="15">
        <v>4</v>
      </c>
      <c r="O6" s="3">
        <v>0.6</v>
      </c>
      <c r="P6" s="5">
        <f>SUM(O7:$O$9)</f>
        <v>8.4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19">
        <f t="shared" si="0"/>
        <v>0.6</v>
      </c>
      <c r="AB6" s="20" t="s">
        <v>31</v>
      </c>
    </row>
    <row r="7" spans="14:28" ht="15.75" x14ac:dyDescent="0.25">
      <c r="N7" s="15">
        <v>5</v>
      </c>
      <c r="O7" s="3">
        <v>2.6</v>
      </c>
      <c r="P7" s="5">
        <f>SUM(O8:$O$9)</f>
        <v>5.8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19">
        <f t="shared" si="0"/>
        <v>2.6</v>
      </c>
      <c r="AB7" s="20" t="s">
        <v>30</v>
      </c>
    </row>
    <row r="8" spans="14:28" ht="15.75" x14ac:dyDescent="0.25">
      <c r="N8" s="15">
        <v>6</v>
      </c>
      <c r="O8" s="3">
        <v>1.3</v>
      </c>
      <c r="P8" s="5">
        <f>SUM(O9:$O$9)</f>
        <v>4.5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19">
        <f t="shared" si="0"/>
        <v>1.3</v>
      </c>
      <c r="AB8" s="20" t="s">
        <v>33</v>
      </c>
    </row>
    <row r="9" spans="14:28" ht="15.75" x14ac:dyDescent="0.25">
      <c r="N9" s="4" t="s">
        <v>25</v>
      </c>
      <c r="O9" s="3">
        <v>4.5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19">
        <f t="shared" si="0"/>
        <v>4.5</v>
      </c>
      <c r="AB9" s="20" t="s">
        <v>34</v>
      </c>
    </row>
    <row r="10" spans="14:28" ht="15.75" x14ac:dyDescent="0.25">
      <c r="AB10" s="20" t="s">
        <v>35</v>
      </c>
    </row>
    <row r="15" spans="14:28" x14ac:dyDescent="0.2">
      <c r="AA15" s="26" t="s">
        <v>25</v>
      </c>
      <c r="AB15" s="26">
        <v>4.5</v>
      </c>
    </row>
    <row r="16" spans="14:28" x14ac:dyDescent="0.2">
      <c r="T16" s="5"/>
      <c r="U16" s="5"/>
      <c r="V16" s="5"/>
      <c r="W16" s="5"/>
      <c r="X16" s="5"/>
      <c r="Y16" s="5"/>
      <c r="Z16" s="5"/>
      <c r="AA16" s="26" t="s">
        <v>40</v>
      </c>
      <c r="AB16" s="26">
        <v>7.1</v>
      </c>
    </row>
    <row r="17" spans="14:28" x14ac:dyDescent="0.2">
      <c r="T17" s="5"/>
      <c r="U17" s="5"/>
      <c r="V17" s="5"/>
      <c r="W17" s="5"/>
      <c r="X17" s="5"/>
      <c r="Y17" s="5"/>
      <c r="Z17" s="5"/>
      <c r="AA17" s="26" t="s">
        <v>39</v>
      </c>
      <c r="AB17" s="26">
        <v>7.7</v>
      </c>
    </row>
    <row r="18" spans="14:28" x14ac:dyDescent="0.2">
      <c r="N18" s="11">
        <v>0.6</v>
      </c>
      <c r="T18" s="5"/>
      <c r="U18" s="5"/>
      <c r="V18" s="5"/>
      <c r="W18" s="5"/>
      <c r="X18" s="5"/>
      <c r="Y18" s="5"/>
      <c r="Z18" s="5"/>
      <c r="AA18" s="26" t="s">
        <v>38</v>
      </c>
      <c r="AB18" s="26">
        <v>8.9</v>
      </c>
    </row>
    <row r="19" spans="14:28" x14ac:dyDescent="0.2">
      <c r="N19" s="2" t="s">
        <v>9</v>
      </c>
      <c r="O19" s="7" t="s">
        <v>3</v>
      </c>
      <c r="Q19" s="2" t="s">
        <v>26</v>
      </c>
      <c r="R19" s="7" t="s">
        <v>3</v>
      </c>
      <c r="T19" s="5"/>
      <c r="U19" s="5"/>
      <c r="V19" s="5"/>
      <c r="W19" s="5"/>
      <c r="Y19" s="5"/>
      <c r="Z19" s="5"/>
      <c r="AA19" s="26" t="s">
        <v>37</v>
      </c>
      <c r="AB19" s="26">
        <v>12</v>
      </c>
    </row>
    <row r="20" spans="14:28" x14ac:dyDescent="0.2">
      <c r="N20" s="2">
        <f>SUM(O3:$O$9)+$N$18</f>
        <v>12.6</v>
      </c>
      <c r="O20" s="15" t="s">
        <v>24</v>
      </c>
      <c r="Q20" s="2">
        <f>Q2/2</f>
        <v>0.6</v>
      </c>
      <c r="R20" s="1">
        <v>0.5</v>
      </c>
      <c r="T20" s="5"/>
      <c r="U20" s="5"/>
      <c r="V20" s="5"/>
      <c r="W20" s="5"/>
      <c r="Y20" s="5"/>
      <c r="Z20" s="5"/>
    </row>
    <row r="21" spans="14:28" x14ac:dyDescent="0.2">
      <c r="N21" s="2">
        <f>SUM(O3:$O$9)+$N$18</f>
        <v>12.6</v>
      </c>
      <c r="O21" s="15">
        <v>1</v>
      </c>
      <c r="Q21" s="2">
        <f>Q2+R2/2</f>
        <v>1.95</v>
      </c>
      <c r="R21" s="1">
        <v>0.5</v>
      </c>
      <c r="T21" s="5"/>
      <c r="U21" s="5"/>
      <c r="V21" s="5"/>
      <c r="W21" s="5"/>
      <c r="Y21" s="5"/>
      <c r="Z21" s="5"/>
    </row>
    <row r="22" spans="14:28" x14ac:dyDescent="0.2">
      <c r="N22" s="2">
        <f>SUM(O4:$O$9)+$N$18</f>
        <v>12.1</v>
      </c>
      <c r="O22" s="15">
        <v>2</v>
      </c>
      <c r="Q22" s="2">
        <f>SUM(Q2:R2)+S2/2</f>
        <v>3.85</v>
      </c>
      <c r="R22" s="1">
        <v>0.5</v>
      </c>
      <c r="T22" s="5"/>
      <c r="U22" s="5"/>
      <c r="V22" s="5"/>
      <c r="W22" s="5"/>
      <c r="Y22" s="5"/>
      <c r="Z22" s="5"/>
    </row>
    <row r="23" spans="14:28" x14ac:dyDescent="0.2">
      <c r="N23" s="2">
        <f>SUM(O5:$O$9)+$N$18</f>
        <v>10.4</v>
      </c>
      <c r="O23" s="15">
        <v>3</v>
      </c>
      <c r="Q23" s="2">
        <f>SUM(Q2:S2)+T2/2</f>
        <v>5.3</v>
      </c>
      <c r="R23" s="1">
        <v>0.5</v>
      </c>
      <c r="T23" s="5"/>
      <c r="U23" s="5"/>
      <c r="V23" s="5"/>
      <c r="W23" s="5"/>
      <c r="Y23" s="5"/>
      <c r="Z23" s="5"/>
    </row>
    <row r="24" spans="14:28" x14ac:dyDescent="0.2">
      <c r="N24" s="2">
        <f>SUM(O6:$O$9)+$N$18</f>
        <v>9.6</v>
      </c>
      <c r="O24" s="15">
        <v>4</v>
      </c>
      <c r="Q24" s="2">
        <f>SUM(Q2:T2)+U2/2</f>
        <v>6.1999999999999993</v>
      </c>
      <c r="R24" s="1">
        <v>0.5</v>
      </c>
      <c r="T24" s="5"/>
      <c r="U24" s="5"/>
      <c r="V24" s="5"/>
      <c r="W24" s="5"/>
      <c r="Y24" s="5"/>
      <c r="Z24" s="5"/>
    </row>
    <row r="25" spans="14:28" x14ac:dyDescent="0.2">
      <c r="N25" s="2">
        <f>SUM(O7:$O$9)+$N$18</f>
        <v>9</v>
      </c>
      <c r="O25" s="15">
        <v>5</v>
      </c>
      <c r="Q25" s="2">
        <f>SUM(Q2:U2)+V2/2</f>
        <v>7.5</v>
      </c>
      <c r="R25" s="1">
        <v>0.5</v>
      </c>
      <c r="T25" s="5"/>
      <c r="U25" s="5"/>
      <c r="V25" s="5"/>
      <c r="W25" s="5"/>
      <c r="Y25" s="5"/>
      <c r="Z25" s="5"/>
    </row>
    <row r="26" spans="14:28" x14ac:dyDescent="0.2">
      <c r="N26" s="2">
        <f>SUM(O8:$O$9)+$N$18</f>
        <v>6.3999999999999995</v>
      </c>
      <c r="O26" s="15">
        <v>6</v>
      </c>
      <c r="Q26" s="2">
        <f>SUM(Q2:V2)+W2/2</f>
        <v>8.6</v>
      </c>
      <c r="R26" s="1">
        <v>0.5</v>
      </c>
      <c r="T26" s="5"/>
      <c r="U26" s="5"/>
      <c r="V26" s="5"/>
      <c r="W26" s="5"/>
      <c r="Y26" s="5"/>
      <c r="Z26" s="5"/>
    </row>
    <row r="27" spans="14:28" x14ac:dyDescent="0.2">
      <c r="N27" s="21">
        <f>SUM(O9:$O$9)+$N$18</f>
        <v>5.0999999999999996</v>
      </c>
      <c r="O27" s="4" t="s">
        <v>25</v>
      </c>
      <c r="Q27" s="2">
        <f>SUM(Q2:W2)+X2/2</f>
        <v>9.9499999999999993</v>
      </c>
      <c r="R27" s="1">
        <v>0.5</v>
      </c>
      <c r="T27" s="5"/>
      <c r="U27" s="5"/>
      <c r="V27" s="5"/>
      <c r="W27" s="5"/>
      <c r="Y27" s="5"/>
      <c r="Z27" s="5"/>
    </row>
    <row r="28" spans="14:28" x14ac:dyDescent="0.2">
      <c r="O28" s="4"/>
      <c r="Q28" s="2">
        <f>SUM(Q2:X2)+Y2/2</f>
        <v>11.450000000000001</v>
      </c>
      <c r="R28" s="1">
        <v>0.5</v>
      </c>
      <c r="T28" s="5"/>
      <c r="U28" s="5"/>
      <c r="V28" s="5"/>
      <c r="W28" s="5"/>
      <c r="Y28" s="5"/>
      <c r="Z28" s="5"/>
    </row>
    <row r="29" spans="14:28" x14ac:dyDescent="0.2">
      <c r="O29" s="5"/>
      <c r="P29" s="5"/>
      <c r="Q29" s="5"/>
      <c r="R29" s="3"/>
      <c r="T29" s="8"/>
      <c r="U29" s="5"/>
      <c r="V29" s="5"/>
      <c r="W29" s="5"/>
      <c r="Y29" s="5"/>
      <c r="Z29" s="5"/>
    </row>
    <row r="30" spans="14:28" x14ac:dyDescent="0.2">
      <c r="O30" s="5"/>
      <c r="P30" s="3"/>
      <c r="Q30" s="5"/>
      <c r="R30" s="3"/>
      <c r="T30" s="8"/>
      <c r="U30" s="5"/>
      <c r="V30" s="5"/>
      <c r="W30" s="5"/>
      <c r="Y30" s="5"/>
      <c r="Z30" s="5"/>
    </row>
    <row r="31" spans="14:28" x14ac:dyDescent="0.2">
      <c r="N31" s="9" t="s">
        <v>10</v>
      </c>
      <c r="T31" s="5"/>
      <c r="U31" s="5"/>
      <c r="V31" s="5"/>
      <c r="W31" s="5"/>
      <c r="X31" s="5"/>
      <c r="Y31" s="5"/>
      <c r="Z31" s="5"/>
    </row>
    <row r="32" spans="14:28" x14ac:dyDescent="0.2">
      <c r="N32" s="6" t="s">
        <v>1</v>
      </c>
      <c r="O32" s="5" t="s">
        <v>11</v>
      </c>
      <c r="P32" s="5" t="s">
        <v>12</v>
      </c>
      <c r="T32" s="5"/>
      <c r="U32" s="5"/>
      <c r="V32" s="5"/>
      <c r="W32" s="5"/>
      <c r="X32" s="5"/>
      <c r="Y32" s="5"/>
      <c r="Z32" s="5"/>
    </row>
    <row r="33" spans="14:16" x14ac:dyDescent="0.2">
      <c r="N33" s="12">
        <v>1.25</v>
      </c>
      <c r="O33" s="5">
        <f>P2</f>
        <v>12</v>
      </c>
      <c r="P33" s="10">
        <v>0.48</v>
      </c>
    </row>
    <row r="34" spans="14:16" x14ac:dyDescent="0.2">
      <c r="N34" s="6">
        <f t="shared" ref="N34:N40" si="1">N33+1</f>
        <v>2.25</v>
      </c>
      <c r="O34" s="5">
        <f t="shared" ref="O34:O40" si="2">P3</f>
        <v>11.5</v>
      </c>
      <c r="P34" s="5">
        <f>$P$33</f>
        <v>0.48</v>
      </c>
    </row>
    <row r="35" spans="14:16" x14ac:dyDescent="0.2">
      <c r="N35" s="6">
        <f t="shared" si="1"/>
        <v>3.25</v>
      </c>
      <c r="O35" s="5">
        <f t="shared" si="2"/>
        <v>9.8000000000000007</v>
      </c>
      <c r="P35" s="5">
        <f t="shared" ref="P35:P40" si="3">$P$33</f>
        <v>0.48</v>
      </c>
    </row>
    <row r="36" spans="14:16" x14ac:dyDescent="0.2">
      <c r="N36" s="6">
        <f t="shared" si="1"/>
        <v>4.25</v>
      </c>
      <c r="O36" s="5">
        <f t="shared" si="2"/>
        <v>9</v>
      </c>
      <c r="P36" s="5">
        <f t="shared" si="3"/>
        <v>0.48</v>
      </c>
    </row>
    <row r="37" spans="14:16" x14ac:dyDescent="0.2">
      <c r="N37" s="6">
        <f t="shared" si="1"/>
        <v>5.25</v>
      </c>
      <c r="O37" s="5">
        <f t="shared" si="2"/>
        <v>8.4</v>
      </c>
      <c r="P37" s="5">
        <f t="shared" si="3"/>
        <v>0.48</v>
      </c>
    </row>
    <row r="38" spans="14:16" x14ac:dyDescent="0.2">
      <c r="N38" s="6">
        <f t="shared" si="1"/>
        <v>6.25</v>
      </c>
      <c r="O38" s="5">
        <f t="shared" si="2"/>
        <v>5.8</v>
      </c>
      <c r="P38" s="5">
        <f t="shared" si="3"/>
        <v>0.48</v>
      </c>
    </row>
    <row r="39" spans="14:16" x14ac:dyDescent="0.2">
      <c r="N39" s="6">
        <f t="shared" si="1"/>
        <v>7.25</v>
      </c>
      <c r="O39" s="5">
        <f t="shared" si="2"/>
        <v>4.5</v>
      </c>
      <c r="P39" s="5">
        <f t="shared" si="3"/>
        <v>0.48</v>
      </c>
    </row>
    <row r="40" spans="14:16" x14ac:dyDescent="0.2">
      <c r="N40" s="6">
        <f t="shared" si="1"/>
        <v>8.25</v>
      </c>
      <c r="O40" s="5">
        <f t="shared" si="2"/>
        <v>0</v>
      </c>
      <c r="P40" s="5">
        <f t="shared" si="3"/>
        <v>0.48</v>
      </c>
    </row>
    <row r="41" spans="14:16" x14ac:dyDescent="0.2">
      <c r="N41" s="6"/>
      <c r="O41" s="5"/>
      <c r="P41" s="5"/>
    </row>
    <row r="42" spans="14:16" x14ac:dyDescent="0.2">
      <c r="N42" s="6"/>
      <c r="O42" s="5"/>
      <c r="P42" s="5"/>
    </row>
    <row r="43" spans="14:16" x14ac:dyDescent="0.2">
      <c r="N43" s="6"/>
      <c r="O43" s="5"/>
      <c r="P43" s="5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46"/>
  <sheetViews>
    <sheetView workbookViewId="0">
      <selection sqref="A1:B1"/>
    </sheetView>
  </sheetViews>
  <sheetFormatPr defaultRowHeight="12.75" x14ac:dyDescent="0.2"/>
  <cols>
    <col min="1" max="1" width="11" style="5" customWidth="1"/>
    <col min="2" max="2" width="9" style="5" customWidth="1"/>
  </cols>
  <sheetData>
    <row r="1" spans="1:2" x14ac:dyDescent="0.2">
      <c r="A1" s="36" t="s">
        <v>62</v>
      </c>
      <c r="B1" s="36"/>
    </row>
    <row r="2" spans="1:2" x14ac:dyDescent="0.2">
      <c r="A2" s="5">
        <v>0</v>
      </c>
      <c r="B2" s="5">
        <v>300</v>
      </c>
    </row>
    <row r="3" spans="1:2" x14ac:dyDescent="0.2">
      <c r="A3" s="5">
        <v>150</v>
      </c>
      <c r="B3" s="5">
        <v>0</v>
      </c>
    </row>
    <row r="4" spans="1:2" x14ac:dyDescent="0.2">
      <c r="A4" s="36" t="s">
        <v>63</v>
      </c>
      <c r="B4" s="36"/>
    </row>
    <row r="5" spans="1:2" x14ac:dyDescent="0.2">
      <c r="A5" s="5">
        <v>0</v>
      </c>
      <c r="B5" s="5">
        <v>350</v>
      </c>
    </row>
    <row r="6" spans="1:2" x14ac:dyDescent="0.2">
      <c r="A6" s="5">
        <f>-50/3</f>
        <v>-16.666666666666668</v>
      </c>
      <c r="B6" s="5">
        <v>100</v>
      </c>
    </row>
    <row r="7" spans="1:2" x14ac:dyDescent="0.2">
      <c r="A7" s="28" t="str">
        <f>"e ("&amp;A8&amp;"; "&amp;A9&amp;")"</f>
        <v>e (200; 50)</v>
      </c>
      <c r="B7" s="29"/>
    </row>
    <row r="8" spans="1:2" x14ac:dyDescent="0.2">
      <c r="A8" s="5">
        <v>200</v>
      </c>
    </row>
    <row r="9" spans="1:2" x14ac:dyDescent="0.2">
      <c r="A9" s="5">
        <v>50</v>
      </c>
    </row>
    <row r="10" spans="1:2" x14ac:dyDescent="0.2">
      <c r="A10" s="29" t="s">
        <v>64</v>
      </c>
      <c r="B10" s="29" t="s">
        <v>65</v>
      </c>
    </row>
    <row r="11" spans="1:2" x14ac:dyDescent="0.2">
      <c r="A11" s="5">
        <v>0</v>
      </c>
      <c r="B11" s="5">
        <v>200</v>
      </c>
    </row>
    <row r="12" spans="1:2" x14ac:dyDescent="0.2">
      <c r="A12" s="5">
        <v>50</v>
      </c>
      <c r="B12" s="5">
        <v>0</v>
      </c>
    </row>
    <row r="13" spans="1:2" x14ac:dyDescent="0.2">
      <c r="A13" s="36" t="s">
        <v>66</v>
      </c>
      <c r="B13" s="36"/>
    </row>
    <row r="14" spans="1:2" x14ac:dyDescent="0.2">
      <c r="A14" s="5">
        <v>0</v>
      </c>
      <c r="B14" s="5">
        <v>350</v>
      </c>
    </row>
    <row r="15" spans="1:2" x14ac:dyDescent="0.2">
      <c r="A15" s="5">
        <v>65</v>
      </c>
      <c r="B15" s="5">
        <v>65</v>
      </c>
    </row>
    <row r="16" spans="1:2" x14ac:dyDescent="0.2">
      <c r="A16" s="30" t="s">
        <v>67</v>
      </c>
      <c r="B16" s="7" t="s">
        <v>68</v>
      </c>
    </row>
    <row r="17" spans="1:2" x14ac:dyDescent="0.2">
      <c r="A17" s="5">
        <v>170</v>
      </c>
      <c r="B17" s="5">
        <v>245</v>
      </c>
    </row>
    <row r="18" spans="1:2" x14ac:dyDescent="0.2">
      <c r="A18" s="5">
        <v>65</v>
      </c>
      <c r="B18" s="5">
        <v>65</v>
      </c>
    </row>
    <row r="19" spans="1:2" x14ac:dyDescent="0.2">
      <c r="A19" s="36" t="s">
        <v>69</v>
      </c>
      <c r="B19" s="36"/>
    </row>
    <row r="20" spans="1:2" x14ac:dyDescent="0.2">
      <c r="A20" s="5">
        <v>0</v>
      </c>
      <c r="B20" s="5">
        <v>350</v>
      </c>
    </row>
    <row r="21" spans="1:2" x14ac:dyDescent="0.2">
      <c r="A21" s="5">
        <f>25/3</f>
        <v>8.3333333333333339</v>
      </c>
      <c r="B21" s="5">
        <v>125</v>
      </c>
    </row>
    <row r="22" spans="1:2" x14ac:dyDescent="0.2">
      <c r="A22" s="7" t="s">
        <v>70</v>
      </c>
    </row>
    <row r="23" spans="1:2" x14ac:dyDescent="0.2">
      <c r="A23" s="5">
        <v>160</v>
      </c>
    </row>
    <row r="24" spans="1:2" x14ac:dyDescent="0.2">
      <c r="A24" s="5">
        <v>70</v>
      </c>
    </row>
    <row r="25" spans="1:2" x14ac:dyDescent="0.2">
      <c r="A25" s="7" t="s">
        <v>70</v>
      </c>
      <c r="B25" s="7" t="s">
        <v>71</v>
      </c>
    </row>
    <row r="26" spans="1:2" x14ac:dyDescent="0.2">
      <c r="A26" s="5">
        <v>160</v>
      </c>
      <c r="B26" s="5">
        <v>200</v>
      </c>
    </row>
    <row r="27" spans="1:2" x14ac:dyDescent="0.2">
      <c r="A27" s="5">
        <v>70</v>
      </c>
      <c r="B27" s="5">
        <v>50</v>
      </c>
    </row>
    <row r="46" spans="17:17" x14ac:dyDescent="0.2">
      <c r="Q46">
        <f>5*65-250</f>
        <v>75</v>
      </c>
    </row>
  </sheetData>
  <mergeCells count="4">
    <mergeCell ref="A1:B1"/>
    <mergeCell ref="A4:B4"/>
    <mergeCell ref="A13:B13"/>
    <mergeCell ref="A19:B19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"/>
  <sheetViews>
    <sheetView showGridLines="0" workbookViewId="0"/>
  </sheetViews>
  <sheetFormatPr defaultRowHeight="12.75" x14ac:dyDescent="0.2"/>
  <cols>
    <col min="1" max="1" width="36.28515625" bestFit="1" customWidth="1"/>
    <col min="2" max="2" width="5" bestFit="1" customWidth="1"/>
    <col min="3" max="3" width="3.85546875" customWidth="1"/>
  </cols>
  <sheetData>
    <row r="1" spans="1:10" x14ac:dyDescent="0.2">
      <c r="C1" s="27"/>
    </row>
    <row r="2" spans="1:10" ht="32.25" customHeight="1" x14ac:dyDescent="0.25">
      <c r="C2" s="27"/>
      <c r="D2" s="34" t="s">
        <v>58</v>
      </c>
      <c r="E2" s="35"/>
      <c r="F2" s="35"/>
      <c r="G2" s="35"/>
      <c r="H2" s="35"/>
      <c r="I2" s="35"/>
      <c r="J2" s="35"/>
    </row>
    <row r="3" spans="1:10" x14ac:dyDescent="0.2">
      <c r="A3" t="s">
        <v>53</v>
      </c>
      <c r="B3">
        <v>-3.5</v>
      </c>
      <c r="C3" s="27"/>
    </row>
    <row r="4" spans="1:10" x14ac:dyDescent="0.2">
      <c r="A4" t="s">
        <v>43</v>
      </c>
      <c r="B4">
        <v>8.9</v>
      </c>
    </row>
    <row r="5" spans="1:10" x14ac:dyDescent="0.2">
      <c r="A5" t="s">
        <v>25</v>
      </c>
      <c r="B5">
        <v>25.4</v>
      </c>
    </row>
  </sheetData>
  <mergeCells count="1">
    <mergeCell ref="D2:J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M43"/>
  <sheetViews>
    <sheetView workbookViewId="0"/>
  </sheetViews>
  <sheetFormatPr defaultRowHeight="12.75" x14ac:dyDescent="0.2"/>
  <cols>
    <col min="1" max="1" width="20.85546875" style="2" bestFit="1" customWidth="1"/>
    <col min="2" max="16384" width="9.140625" style="1"/>
  </cols>
  <sheetData>
    <row r="2" spans="1:13" x14ac:dyDescent="0.2">
      <c r="A2" s="15" t="s">
        <v>14</v>
      </c>
      <c r="B2" s="3">
        <v>-16</v>
      </c>
    </row>
    <row r="3" spans="1:13" x14ac:dyDescent="0.2">
      <c r="A3" s="15" t="s">
        <v>13</v>
      </c>
      <c r="B3" s="3">
        <v>-3</v>
      </c>
    </row>
    <row r="4" spans="1:13" ht="25.5" x14ac:dyDescent="0.2">
      <c r="A4" s="15" t="s">
        <v>22</v>
      </c>
      <c r="B4" s="3">
        <v>-3</v>
      </c>
    </row>
    <row r="5" spans="1:13" x14ac:dyDescent="0.2">
      <c r="A5" s="4" t="s">
        <v>15</v>
      </c>
      <c r="B5" s="3">
        <v>-6</v>
      </c>
    </row>
    <row r="6" spans="1:13" ht="25.5" x14ac:dyDescent="0.2">
      <c r="A6" s="15" t="s">
        <v>21</v>
      </c>
      <c r="B6" s="3">
        <v>-2</v>
      </c>
    </row>
    <row r="7" spans="1:13" ht="25.5" x14ac:dyDescent="0.2">
      <c r="A7" s="15" t="s">
        <v>20</v>
      </c>
      <c r="B7" s="3">
        <v>-10</v>
      </c>
    </row>
    <row r="8" spans="1:13" ht="25.5" x14ac:dyDescent="0.2">
      <c r="A8" s="15" t="s">
        <v>19</v>
      </c>
      <c r="B8" s="3">
        <v>-6</v>
      </c>
    </row>
    <row r="9" spans="1:13" x14ac:dyDescent="0.2">
      <c r="A9" s="4" t="s">
        <v>16</v>
      </c>
      <c r="B9" s="3">
        <v>-8</v>
      </c>
    </row>
    <row r="10" spans="1:13" x14ac:dyDescent="0.2">
      <c r="A10" s="4" t="s">
        <v>17</v>
      </c>
      <c r="B10" s="3">
        <v>-3</v>
      </c>
    </row>
    <row r="11" spans="1:13" x14ac:dyDescent="0.2">
      <c r="A11" s="4" t="s">
        <v>18</v>
      </c>
      <c r="B11" s="3">
        <v>-2</v>
      </c>
    </row>
    <row r="12" spans="1:13" ht="25.5" x14ac:dyDescent="0.2">
      <c r="A12" s="16" t="s">
        <v>23</v>
      </c>
      <c r="B12" s="3">
        <v>59</v>
      </c>
    </row>
    <row r="16" spans="1:13" x14ac:dyDescent="0.2">
      <c r="G16" s="5"/>
      <c r="H16" s="5"/>
      <c r="I16" s="5"/>
      <c r="J16" s="5"/>
      <c r="K16" s="5"/>
      <c r="L16" s="5"/>
      <c r="M16" s="5"/>
    </row>
    <row r="17" spans="1:13" x14ac:dyDescent="0.2">
      <c r="G17" s="5"/>
      <c r="H17" s="5"/>
      <c r="I17" s="5"/>
      <c r="J17" s="5"/>
      <c r="K17" s="5"/>
      <c r="L17" s="5"/>
      <c r="M17" s="5"/>
    </row>
    <row r="18" spans="1:13" x14ac:dyDescent="0.2">
      <c r="A18" s="11">
        <v>3</v>
      </c>
      <c r="G18" s="5"/>
      <c r="H18" s="5"/>
      <c r="I18" s="5"/>
      <c r="J18" s="5"/>
      <c r="K18" s="5"/>
      <c r="L18" s="5"/>
      <c r="M18" s="5"/>
    </row>
    <row r="19" spans="1:13" x14ac:dyDescent="0.2">
      <c r="A19" s="2" t="s">
        <v>9</v>
      </c>
      <c r="B19" s="7" t="s">
        <v>3</v>
      </c>
      <c r="C19" s="7" t="s">
        <v>2</v>
      </c>
      <c r="D19" s="7" t="s">
        <v>4</v>
      </c>
      <c r="E19" s="7" t="s">
        <v>0</v>
      </c>
      <c r="G19" s="5"/>
      <c r="H19" s="5" t="s">
        <v>5</v>
      </c>
      <c r="I19" s="5" t="s">
        <v>6</v>
      </c>
      <c r="J19" s="5" t="s">
        <v>7</v>
      </c>
      <c r="K19" s="5" t="s">
        <v>8</v>
      </c>
      <c r="L19" s="5"/>
      <c r="M19" s="5"/>
    </row>
    <row r="20" spans="1:13" x14ac:dyDescent="0.2">
      <c r="A20" s="2">
        <f t="shared" ref="A20:A30" si="0">D20+$A$18</f>
        <v>19</v>
      </c>
      <c r="B20" s="5">
        <v>1</v>
      </c>
      <c r="C20" s="5">
        <v>16</v>
      </c>
      <c r="D20" s="5">
        <f>SUM($C$20:C20)</f>
        <v>16</v>
      </c>
      <c r="E20" s="3">
        <v>-16</v>
      </c>
      <c r="G20" s="5"/>
      <c r="H20" s="5">
        <v>0</v>
      </c>
      <c r="I20" s="5">
        <v>0</v>
      </c>
      <c r="J20" s="5">
        <v>16</v>
      </c>
      <c r="K20" s="17">
        <f t="shared" ref="K20:K29" si="1">J20/100</f>
        <v>0.16</v>
      </c>
      <c r="L20" s="5"/>
      <c r="M20" s="5"/>
    </row>
    <row r="21" spans="1:13" x14ac:dyDescent="0.2">
      <c r="A21" s="2">
        <f t="shared" si="0"/>
        <v>22</v>
      </c>
      <c r="B21" s="5">
        <v>2</v>
      </c>
      <c r="C21" s="5">
        <v>3</v>
      </c>
      <c r="D21" s="5">
        <f>SUM($C$20:C21)</f>
        <v>19</v>
      </c>
      <c r="E21" s="3">
        <v>-3</v>
      </c>
      <c r="G21" s="5"/>
      <c r="H21" s="5">
        <v>0</v>
      </c>
      <c r="I21" s="5">
        <v>16</v>
      </c>
      <c r="J21" s="5">
        <v>3</v>
      </c>
      <c r="K21" s="17">
        <f t="shared" si="1"/>
        <v>0.03</v>
      </c>
      <c r="L21" s="5"/>
      <c r="M21" s="5"/>
    </row>
    <row r="22" spans="1:13" x14ac:dyDescent="0.2">
      <c r="A22" s="2">
        <f t="shared" si="0"/>
        <v>25</v>
      </c>
      <c r="B22" s="5">
        <v>3</v>
      </c>
      <c r="C22" s="5">
        <v>3</v>
      </c>
      <c r="D22" s="5">
        <f>SUM($C$20:C22)</f>
        <v>22</v>
      </c>
      <c r="E22" s="3">
        <v>-3</v>
      </c>
      <c r="G22" s="5"/>
      <c r="H22" s="5">
        <v>0</v>
      </c>
      <c r="I22" s="5">
        <v>19</v>
      </c>
      <c r="J22" s="5">
        <v>3</v>
      </c>
      <c r="K22" s="17">
        <f t="shared" si="1"/>
        <v>0.03</v>
      </c>
      <c r="L22" s="5"/>
      <c r="M22" s="5"/>
    </row>
    <row r="23" spans="1:13" x14ac:dyDescent="0.2">
      <c r="A23" s="2">
        <f t="shared" si="0"/>
        <v>31</v>
      </c>
      <c r="B23" s="5">
        <v>4</v>
      </c>
      <c r="C23" s="5">
        <v>6</v>
      </c>
      <c r="D23" s="5">
        <f>SUM($C$20:C23)</f>
        <v>28</v>
      </c>
      <c r="E23" s="3">
        <v>-6</v>
      </c>
      <c r="G23" s="5"/>
      <c r="H23" s="5">
        <v>0</v>
      </c>
      <c r="I23" s="5">
        <v>22</v>
      </c>
      <c r="J23" s="5">
        <v>6</v>
      </c>
      <c r="K23" s="17">
        <f t="shared" si="1"/>
        <v>0.06</v>
      </c>
      <c r="L23" s="5"/>
      <c r="M23" s="5"/>
    </row>
    <row r="24" spans="1:13" x14ac:dyDescent="0.2">
      <c r="A24" s="2">
        <f t="shared" si="0"/>
        <v>33</v>
      </c>
      <c r="B24" s="5">
        <v>5</v>
      </c>
      <c r="C24" s="5">
        <v>2</v>
      </c>
      <c r="D24" s="5">
        <f>SUM($C$20:C24)</f>
        <v>30</v>
      </c>
      <c r="E24" s="3">
        <v>-2</v>
      </c>
      <c r="G24" s="5"/>
      <c r="H24" s="5">
        <v>0</v>
      </c>
      <c r="I24" s="5">
        <v>28</v>
      </c>
      <c r="J24" s="5">
        <v>2</v>
      </c>
      <c r="K24" s="17">
        <f t="shared" si="1"/>
        <v>0.02</v>
      </c>
      <c r="L24" s="5"/>
      <c r="M24" s="5"/>
    </row>
    <row r="25" spans="1:13" x14ac:dyDescent="0.2">
      <c r="A25" s="2">
        <f t="shared" si="0"/>
        <v>43</v>
      </c>
      <c r="B25" s="5">
        <v>6</v>
      </c>
      <c r="C25" s="5">
        <v>10</v>
      </c>
      <c r="D25" s="5">
        <f>SUM($C$20:C25)</f>
        <v>40</v>
      </c>
      <c r="E25" s="3">
        <v>-10</v>
      </c>
      <c r="G25" s="5"/>
      <c r="H25" s="13">
        <v>0</v>
      </c>
      <c r="I25" s="13">
        <v>30</v>
      </c>
      <c r="J25" s="13">
        <v>10</v>
      </c>
      <c r="K25" s="18">
        <f t="shared" si="1"/>
        <v>0.1</v>
      </c>
      <c r="L25" s="5"/>
      <c r="M25" s="5"/>
    </row>
    <row r="26" spans="1:13" x14ac:dyDescent="0.2">
      <c r="A26" s="2">
        <f t="shared" si="0"/>
        <v>49</v>
      </c>
      <c r="B26" s="5">
        <v>7</v>
      </c>
      <c r="C26" s="5">
        <v>6</v>
      </c>
      <c r="D26" s="5">
        <f>SUM($C$20:C26)</f>
        <v>46</v>
      </c>
      <c r="E26" s="3">
        <v>-6</v>
      </c>
      <c r="G26" s="5"/>
      <c r="H26" s="13">
        <v>0</v>
      </c>
      <c r="I26" s="13">
        <v>40</v>
      </c>
      <c r="J26" s="13">
        <v>6</v>
      </c>
      <c r="K26" s="18">
        <f t="shared" si="1"/>
        <v>0.06</v>
      </c>
      <c r="L26" s="5"/>
      <c r="M26" s="5"/>
    </row>
    <row r="27" spans="1:13" x14ac:dyDescent="0.2">
      <c r="A27" s="2">
        <f t="shared" si="0"/>
        <v>57</v>
      </c>
      <c r="B27" s="5">
        <v>8</v>
      </c>
      <c r="C27" s="13">
        <v>8</v>
      </c>
      <c r="D27" s="13">
        <f>SUM($C$20:C27)</f>
        <v>54</v>
      </c>
      <c r="E27" s="14">
        <v>-8</v>
      </c>
      <c r="G27" s="5"/>
      <c r="H27" s="13">
        <v>0</v>
      </c>
      <c r="I27" s="13">
        <v>46</v>
      </c>
      <c r="J27" s="13">
        <v>8</v>
      </c>
      <c r="K27" s="18">
        <f t="shared" si="1"/>
        <v>0.08</v>
      </c>
      <c r="L27" s="5"/>
      <c r="M27" s="5"/>
    </row>
    <row r="28" spans="1:13" x14ac:dyDescent="0.2">
      <c r="A28" s="2">
        <f t="shared" si="0"/>
        <v>60</v>
      </c>
      <c r="B28" s="5">
        <v>9</v>
      </c>
      <c r="C28" s="5">
        <v>3</v>
      </c>
      <c r="D28" s="5">
        <f>SUM($C$20:C28)</f>
        <v>57</v>
      </c>
      <c r="E28" s="3">
        <v>-3</v>
      </c>
      <c r="G28" s="5"/>
      <c r="H28" s="13">
        <v>0</v>
      </c>
      <c r="I28" s="13">
        <v>54</v>
      </c>
      <c r="J28" s="13">
        <v>3</v>
      </c>
      <c r="K28" s="18">
        <f t="shared" si="1"/>
        <v>0.03</v>
      </c>
      <c r="L28" s="5"/>
      <c r="M28" s="5"/>
    </row>
    <row r="29" spans="1:13" x14ac:dyDescent="0.2">
      <c r="A29" s="2">
        <f t="shared" si="0"/>
        <v>62</v>
      </c>
      <c r="B29" s="5">
        <v>10</v>
      </c>
      <c r="C29" s="5">
        <v>2</v>
      </c>
      <c r="D29" s="5">
        <f>SUM($C$20:C29)</f>
        <v>59</v>
      </c>
      <c r="E29" s="3">
        <v>-2</v>
      </c>
      <c r="G29" s="5"/>
      <c r="H29" s="5">
        <v>0</v>
      </c>
      <c r="I29" s="5">
        <v>57</v>
      </c>
      <c r="J29" s="5">
        <v>2</v>
      </c>
      <c r="K29" s="17">
        <f t="shared" si="1"/>
        <v>0.02</v>
      </c>
      <c r="L29" s="5"/>
      <c r="M29" s="5"/>
    </row>
    <row r="30" spans="1:13" x14ac:dyDescent="0.2">
      <c r="A30" s="2">
        <f t="shared" si="0"/>
        <v>62</v>
      </c>
      <c r="B30" s="5">
        <v>11</v>
      </c>
      <c r="C30" s="3">
        <v>59</v>
      </c>
      <c r="D30" s="5">
        <f>D29</f>
        <v>59</v>
      </c>
      <c r="E30" s="3">
        <v>59</v>
      </c>
      <c r="G30" s="5"/>
      <c r="H30" s="5">
        <v>59</v>
      </c>
      <c r="I30" s="5">
        <v>0</v>
      </c>
      <c r="J30" s="5">
        <v>0</v>
      </c>
      <c r="K30" s="17">
        <f>H30/100</f>
        <v>0.59</v>
      </c>
      <c r="L30" s="5"/>
      <c r="M30" s="5"/>
    </row>
    <row r="31" spans="1:13" x14ac:dyDescent="0.2">
      <c r="A31" s="9" t="s">
        <v>10</v>
      </c>
      <c r="G31" s="5"/>
      <c r="H31" s="5"/>
      <c r="I31" s="5"/>
      <c r="J31" s="5"/>
      <c r="K31" s="5"/>
      <c r="L31" s="5"/>
      <c r="M31" s="5"/>
    </row>
    <row r="32" spans="1:13" x14ac:dyDescent="0.2">
      <c r="A32" s="6" t="s">
        <v>1</v>
      </c>
      <c r="B32" s="5" t="s">
        <v>11</v>
      </c>
      <c r="C32" s="5" t="s">
        <v>12</v>
      </c>
      <c r="G32" s="5"/>
      <c r="H32" s="5"/>
      <c r="I32" s="5"/>
      <c r="J32" s="5"/>
      <c r="K32" s="5"/>
      <c r="L32" s="5"/>
      <c r="M32" s="5"/>
    </row>
    <row r="33" spans="1:3" x14ac:dyDescent="0.2">
      <c r="A33" s="12">
        <v>1.32</v>
      </c>
      <c r="B33" s="5">
        <f t="shared" ref="B33:B43" si="2">D20</f>
        <v>16</v>
      </c>
      <c r="C33" s="10">
        <v>0.35</v>
      </c>
    </row>
    <row r="34" spans="1:3" x14ac:dyDescent="0.2">
      <c r="A34" s="6">
        <f t="shared" ref="A34:A43" si="3">A33+1</f>
        <v>2.3200000000000003</v>
      </c>
      <c r="B34" s="5">
        <f t="shared" si="2"/>
        <v>19</v>
      </c>
      <c r="C34" s="5">
        <f t="shared" ref="C34:C42" si="4">$C$33</f>
        <v>0.35</v>
      </c>
    </row>
    <row r="35" spans="1:3" x14ac:dyDescent="0.2">
      <c r="A35" s="6">
        <f t="shared" si="3"/>
        <v>3.3200000000000003</v>
      </c>
      <c r="B35" s="5">
        <f t="shared" si="2"/>
        <v>22</v>
      </c>
      <c r="C35" s="5">
        <f t="shared" si="4"/>
        <v>0.35</v>
      </c>
    </row>
    <row r="36" spans="1:3" x14ac:dyDescent="0.2">
      <c r="A36" s="6">
        <f t="shared" si="3"/>
        <v>4.32</v>
      </c>
      <c r="B36" s="5">
        <f t="shared" si="2"/>
        <v>28</v>
      </c>
      <c r="C36" s="5">
        <f t="shared" si="4"/>
        <v>0.35</v>
      </c>
    </row>
    <row r="37" spans="1:3" x14ac:dyDescent="0.2">
      <c r="A37" s="6">
        <f t="shared" si="3"/>
        <v>5.32</v>
      </c>
      <c r="B37" s="5">
        <f t="shared" si="2"/>
        <v>30</v>
      </c>
      <c r="C37" s="5">
        <f t="shared" si="4"/>
        <v>0.35</v>
      </c>
    </row>
    <row r="38" spans="1:3" x14ac:dyDescent="0.2">
      <c r="A38" s="6">
        <f t="shared" si="3"/>
        <v>6.32</v>
      </c>
      <c r="B38" s="5">
        <f t="shared" si="2"/>
        <v>40</v>
      </c>
      <c r="C38" s="5">
        <f t="shared" si="4"/>
        <v>0.35</v>
      </c>
    </row>
    <row r="39" spans="1:3" x14ac:dyDescent="0.2">
      <c r="A39" s="6">
        <f t="shared" si="3"/>
        <v>7.32</v>
      </c>
      <c r="B39" s="5">
        <f t="shared" si="2"/>
        <v>46</v>
      </c>
      <c r="C39" s="5">
        <f t="shared" si="4"/>
        <v>0.35</v>
      </c>
    </row>
    <row r="40" spans="1:3" x14ac:dyDescent="0.2">
      <c r="A40" s="6">
        <f t="shared" si="3"/>
        <v>8.32</v>
      </c>
      <c r="B40" s="5">
        <f t="shared" si="2"/>
        <v>54</v>
      </c>
      <c r="C40" s="5">
        <f t="shared" si="4"/>
        <v>0.35</v>
      </c>
    </row>
    <row r="41" spans="1:3" x14ac:dyDescent="0.2">
      <c r="A41" s="6">
        <f t="shared" si="3"/>
        <v>9.32</v>
      </c>
      <c r="B41" s="5">
        <f t="shared" si="2"/>
        <v>57</v>
      </c>
      <c r="C41" s="5">
        <f t="shared" si="4"/>
        <v>0.35</v>
      </c>
    </row>
    <row r="42" spans="1:3" x14ac:dyDescent="0.2">
      <c r="A42" s="6">
        <f t="shared" si="3"/>
        <v>10.32</v>
      </c>
      <c r="B42" s="5">
        <f t="shared" si="2"/>
        <v>59</v>
      </c>
      <c r="C42" s="5">
        <f t="shared" si="4"/>
        <v>0.35</v>
      </c>
    </row>
    <row r="43" spans="1:3" x14ac:dyDescent="0.2">
      <c r="A43" s="6">
        <f t="shared" si="3"/>
        <v>11.32</v>
      </c>
      <c r="B43" s="5">
        <f t="shared" si="2"/>
        <v>59</v>
      </c>
      <c r="C43" s="5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"/>
  <sheetViews>
    <sheetView workbookViewId="0"/>
  </sheetViews>
  <sheetFormatPr defaultRowHeight="12.75" x14ac:dyDescent="0.2"/>
  <cols>
    <col min="1" max="1" width="27" bestFit="1" customWidth="1"/>
    <col min="2" max="2" width="6.42578125" bestFit="1" customWidth="1"/>
    <col min="3" max="3" width="3.85546875" customWidth="1"/>
  </cols>
  <sheetData>
    <row r="1" spans="1:10" x14ac:dyDescent="0.2">
      <c r="A1" t="s">
        <v>41</v>
      </c>
      <c r="B1" s="27">
        <v>6.2E-2</v>
      </c>
      <c r="C1" s="27"/>
    </row>
    <row r="2" spans="1:10" ht="15.75" x14ac:dyDescent="0.25">
      <c r="A2" t="s">
        <v>42</v>
      </c>
      <c r="B2" s="27">
        <v>1.3000000000000001E-2</v>
      </c>
      <c r="C2" s="27"/>
      <c r="D2" s="35" t="s">
        <v>61</v>
      </c>
      <c r="E2" s="35"/>
      <c r="F2" s="35"/>
      <c r="G2" s="35"/>
      <c r="H2" s="35"/>
      <c r="I2" s="35"/>
      <c r="J2" s="35"/>
    </row>
    <row r="3" spans="1:10" x14ac:dyDescent="0.2">
      <c r="A3" t="s">
        <v>60</v>
      </c>
      <c r="B3" s="27">
        <v>2.2000000000000002E-2</v>
      </c>
      <c r="C3" s="27"/>
    </row>
  </sheetData>
  <mergeCells count="1">
    <mergeCell ref="D2:J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3"/>
  <sheetViews>
    <sheetView workbookViewId="0"/>
  </sheetViews>
  <sheetFormatPr defaultRowHeight="12.75" x14ac:dyDescent="0.2"/>
  <cols>
    <col min="1" max="1" width="19.140625" bestFit="1" customWidth="1"/>
    <col min="2" max="2" width="7.42578125" bestFit="1" customWidth="1"/>
    <col min="3" max="3" width="3.85546875" customWidth="1"/>
  </cols>
  <sheetData>
    <row r="1" spans="1:10" x14ac:dyDescent="0.2">
      <c r="C1" s="27"/>
    </row>
    <row r="2" spans="1:10" ht="32.25" customHeight="1" x14ac:dyDescent="0.25">
      <c r="C2" s="27"/>
      <c r="D2" s="34" t="s">
        <v>59</v>
      </c>
      <c r="E2" s="35"/>
      <c r="F2" s="35"/>
      <c r="G2" s="35"/>
      <c r="H2" s="35"/>
      <c r="I2" s="35"/>
      <c r="J2" s="35"/>
    </row>
    <row r="3" spans="1:10" x14ac:dyDescent="0.2">
      <c r="A3" t="s">
        <v>25</v>
      </c>
      <c r="B3">
        <v>27</v>
      </c>
      <c r="C3" s="27"/>
    </row>
    <row r="4" spans="1:10" x14ac:dyDescent="0.2">
      <c r="A4" t="s">
        <v>43</v>
      </c>
      <c r="B4">
        <v>23</v>
      </c>
    </row>
    <row r="5" spans="1:10" x14ac:dyDescent="0.2">
      <c r="A5" t="s">
        <v>44</v>
      </c>
      <c r="B5">
        <v>6</v>
      </c>
    </row>
    <row r="6" spans="1:10" x14ac:dyDescent="0.2">
      <c r="A6" t="s">
        <v>45</v>
      </c>
      <c r="B6">
        <v>5</v>
      </c>
    </row>
    <row r="7" spans="1:10" x14ac:dyDescent="0.2">
      <c r="A7" t="s">
        <v>46</v>
      </c>
      <c r="B7">
        <v>4</v>
      </c>
    </row>
    <row r="8" spans="1:10" x14ac:dyDescent="0.2">
      <c r="A8" t="s">
        <v>47</v>
      </c>
      <c r="B8">
        <v>4</v>
      </c>
    </row>
    <row r="9" spans="1:10" x14ac:dyDescent="0.2">
      <c r="A9" t="s">
        <v>48</v>
      </c>
      <c r="B9">
        <v>3</v>
      </c>
    </row>
    <row r="10" spans="1:10" x14ac:dyDescent="0.2">
      <c r="A10" t="s">
        <v>49</v>
      </c>
      <c r="B10">
        <v>3</v>
      </c>
    </row>
    <row r="11" spans="1:10" x14ac:dyDescent="0.2">
      <c r="A11" t="s">
        <v>50</v>
      </c>
      <c r="B11">
        <v>3</v>
      </c>
    </row>
    <row r="12" spans="1:10" x14ac:dyDescent="0.2">
      <c r="A12" t="s">
        <v>51</v>
      </c>
      <c r="B12">
        <v>3</v>
      </c>
    </row>
    <row r="13" spans="1:10" x14ac:dyDescent="0.2">
      <c r="A13" t="s">
        <v>52</v>
      </c>
      <c r="B13">
        <v>19</v>
      </c>
    </row>
  </sheetData>
  <mergeCells count="1">
    <mergeCell ref="D2:J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O9"/>
  <sheetViews>
    <sheetView workbookViewId="0"/>
  </sheetViews>
  <sheetFormatPr defaultRowHeight="12.75" x14ac:dyDescent="0.2"/>
  <cols>
    <col min="1" max="1" width="26.42578125" bestFit="1" customWidth="1"/>
    <col min="2" max="2" width="3" bestFit="1" customWidth="1"/>
    <col min="3" max="3" width="32" bestFit="1" customWidth="1"/>
  </cols>
  <sheetData>
    <row r="2" spans="1:15" ht="15.75" customHeight="1" x14ac:dyDescent="0.25">
      <c r="D2" s="34" t="s">
        <v>72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x14ac:dyDescent="0.2">
      <c r="A3" t="s">
        <v>73</v>
      </c>
      <c r="B3">
        <v>4</v>
      </c>
      <c r="C3" t="str">
        <f t="shared" ref="C3:C8" si="0">A3&amp;", "&amp;B3&amp;"%"</f>
        <v>geen gegevens, 4%</v>
      </c>
    </row>
    <row r="4" spans="1:15" x14ac:dyDescent="0.2">
      <c r="A4" t="s">
        <v>74</v>
      </c>
      <c r="B4">
        <v>37</v>
      </c>
      <c r="C4" t="str">
        <f t="shared" si="0"/>
        <v>overgenomen van concurrentie, 37%</v>
      </c>
    </row>
    <row r="5" spans="1:15" x14ac:dyDescent="0.2">
      <c r="A5" t="s">
        <v>75</v>
      </c>
      <c r="B5">
        <v>71</v>
      </c>
      <c r="C5" t="str">
        <f t="shared" si="0"/>
        <v>maakt geen reis, 71%</v>
      </c>
    </row>
    <row r="6" spans="1:15" x14ac:dyDescent="0.2">
      <c r="A6" t="s">
        <v>76</v>
      </c>
      <c r="B6">
        <v>15</v>
      </c>
      <c r="C6" t="str">
        <f t="shared" si="0"/>
        <v>neemt de auto, 15%</v>
      </c>
    </row>
    <row r="7" spans="1:15" x14ac:dyDescent="0.2">
      <c r="A7" t="s">
        <v>77</v>
      </c>
      <c r="B7">
        <v>6</v>
      </c>
      <c r="C7" t="str">
        <f t="shared" si="0"/>
        <v>neemt de trein, 6%</v>
      </c>
    </row>
    <row r="8" spans="1:15" x14ac:dyDescent="0.2">
      <c r="A8" t="s">
        <v>78</v>
      </c>
      <c r="B8">
        <v>8</v>
      </c>
      <c r="C8" t="str">
        <f t="shared" si="0"/>
        <v>anderen, 8%</v>
      </c>
    </row>
    <row r="9" spans="1:15" x14ac:dyDescent="0.2">
      <c r="C9" t="s">
        <v>79</v>
      </c>
    </row>
  </sheetData>
  <mergeCells count="1">
    <mergeCell ref="D2:O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"/>
  <sheetViews>
    <sheetView showGridLines="0" workbookViewId="0"/>
  </sheetViews>
  <sheetFormatPr defaultRowHeight="12.75" x14ac:dyDescent="0.2"/>
  <cols>
    <col min="1" max="1" width="14.5703125" bestFit="1" customWidth="1"/>
    <col min="2" max="2" width="6.85546875" customWidth="1"/>
    <col min="3" max="3" width="5" bestFit="1" customWidth="1"/>
    <col min="4" max="4" width="5.28515625" customWidth="1"/>
  </cols>
  <sheetData>
    <row r="1" spans="1:11" ht="15.75" x14ac:dyDescent="0.25">
      <c r="B1">
        <v>2000</v>
      </c>
      <c r="C1">
        <v>2010</v>
      </c>
      <c r="D1" s="27"/>
      <c r="E1" s="34" t="s">
        <v>54</v>
      </c>
      <c r="F1" s="35"/>
      <c r="G1" s="35"/>
      <c r="H1" s="35"/>
      <c r="I1" s="35"/>
      <c r="J1" s="35"/>
      <c r="K1" s="35"/>
    </row>
    <row r="2" spans="1:11" x14ac:dyDescent="0.2">
      <c r="A2" t="s">
        <v>55</v>
      </c>
      <c r="B2">
        <v>0.05</v>
      </c>
      <c r="C2">
        <v>0.25</v>
      </c>
      <c r="D2" s="27"/>
    </row>
    <row r="3" spans="1:11" x14ac:dyDescent="0.2">
      <c r="A3" t="s">
        <v>56</v>
      </c>
      <c r="B3">
        <v>0.2</v>
      </c>
      <c r="C3">
        <v>0.15</v>
      </c>
    </row>
    <row r="4" spans="1:11" x14ac:dyDescent="0.2">
      <c r="A4" t="s">
        <v>57</v>
      </c>
      <c r="B4">
        <v>0.75</v>
      </c>
      <c r="C4">
        <v>0.6</v>
      </c>
    </row>
    <row r="14" spans="1:11" x14ac:dyDescent="0.2">
      <c r="C14" t="str">
        <f>IF(COUNT(A14:B14)=0,"",C13+A14-B14)</f>
        <v/>
      </c>
    </row>
  </sheetData>
  <mergeCells count="1">
    <mergeCell ref="E1:K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M31"/>
  <sheetViews>
    <sheetView workbookViewId="0"/>
  </sheetViews>
  <sheetFormatPr defaultRowHeight="12.75" x14ac:dyDescent="0.2"/>
  <cols>
    <col min="1" max="1" width="5" style="2" bestFit="1" customWidth="1"/>
    <col min="2" max="15" width="9.140625" style="1"/>
    <col min="16" max="16" width="3" style="1" customWidth="1"/>
    <col min="17" max="16384" width="9.140625" style="1"/>
  </cols>
  <sheetData>
    <row r="2" spans="1:13" ht="15.75" x14ac:dyDescent="0.25">
      <c r="D2" s="23" t="s">
        <v>36</v>
      </c>
      <c r="E2" s="23"/>
      <c r="F2" s="25"/>
      <c r="G2" s="25"/>
      <c r="H2" s="25"/>
      <c r="I2" s="25"/>
      <c r="J2" s="25"/>
    </row>
    <row r="3" spans="1:13" ht="15.75" customHeight="1" x14ac:dyDescent="0.2">
      <c r="A3" s="1">
        <v>1990</v>
      </c>
      <c r="B3" s="24">
        <v>40664</v>
      </c>
    </row>
    <row r="4" spans="1:13" x14ac:dyDescent="0.2">
      <c r="A4" s="1">
        <v>1991</v>
      </c>
      <c r="B4" s="24">
        <v>29495</v>
      </c>
    </row>
    <row r="5" spans="1:13" x14ac:dyDescent="0.2">
      <c r="A5" s="1">
        <v>1992</v>
      </c>
      <c r="B5" s="24">
        <v>44807</v>
      </c>
    </row>
    <row r="6" spans="1:13" x14ac:dyDescent="0.2">
      <c r="A6" s="1">
        <v>1993</v>
      </c>
      <c r="B6" s="24">
        <v>70791</v>
      </c>
    </row>
    <row r="7" spans="1:13" x14ac:dyDescent="0.2">
      <c r="A7" s="1">
        <v>1994</v>
      </c>
      <c r="B7" s="24">
        <v>34767</v>
      </c>
    </row>
    <row r="8" spans="1:13" x14ac:dyDescent="0.2">
      <c r="A8" s="1">
        <v>1995</v>
      </c>
      <c r="B8" s="24">
        <v>41099</v>
      </c>
    </row>
    <row r="9" spans="1:13" x14ac:dyDescent="0.2">
      <c r="A9" s="1">
        <v>1996</v>
      </c>
      <c r="B9" s="24">
        <v>86702</v>
      </c>
    </row>
    <row r="10" spans="1:13" x14ac:dyDescent="0.2">
      <c r="A10" s="1">
        <v>1997</v>
      </c>
      <c r="B10" s="24">
        <v>211065</v>
      </c>
    </row>
    <row r="11" spans="1:13" x14ac:dyDescent="0.2">
      <c r="A11" s="1">
        <v>1998</v>
      </c>
      <c r="B11" s="24">
        <v>210727</v>
      </c>
    </row>
    <row r="12" spans="1:13" x14ac:dyDescent="0.2">
      <c r="A12" s="1">
        <v>1999</v>
      </c>
      <c r="B12" s="24">
        <v>235549</v>
      </c>
    </row>
    <row r="13" spans="1:13" x14ac:dyDescent="0.2">
      <c r="A13" s="1">
        <v>2000</v>
      </c>
      <c r="B13" s="24">
        <v>255317</v>
      </c>
    </row>
    <row r="14" spans="1:13" x14ac:dyDescent="0.2">
      <c r="A14" s="1">
        <v>2001</v>
      </c>
      <c r="B14" s="24">
        <v>773431</v>
      </c>
    </row>
    <row r="15" spans="1:13" x14ac:dyDescent="0.2">
      <c r="A15" s="1">
        <v>2002</v>
      </c>
      <c r="B15" s="24">
        <v>1200000</v>
      </c>
      <c r="G15" s="5"/>
      <c r="H15" s="5"/>
      <c r="I15" s="5"/>
      <c r="J15" s="5"/>
      <c r="K15" s="5"/>
      <c r="L15" s="5"/>
      <c r="M15" s="5"/>
    </row>
    <row r="16" spans="1:13" x14ac:dyDescent="0.2">
      <c r="A16" s="1">
        <v>2003</v>
      </c>
      <c r="B16" s="24">
        <v>1800000</v>
      </c>
      <c r="G16" s="5"/>
      <c r="H16" s="5"/>
      <c r="I16" s="5"/>
      <c r="J16" s="5"/>
      <c r="K16" s="5"/>
      <c r="L16" s="5"/>
      <c r="M16" s="5"/>
    </row>
    <row r="17" spans="1:13" x14ac:dyDescent="0.2">
      <c r="A17" s="1">
        <v>2004</v>
      </c>
      <c r="B17" s="24">
        <v>2000000</v>
      </c>
      <c r="G17" s="5"/>
      <c r="H17" s="5"/>
      <c r="I17" s="5"/>
      <c r="J17" s="5"/>
      <c r="K17" s="5"/>
      <c r="L17" s="5"/>
      <c r="M17" s="5"/>
    </row>
    <row r="18" spans="1:13" x14ac:dyDescent="0.2">
      <c r="A18" s="1">
        <v>2005</v>
      </c>
      <c r="B18" s="24">
        <v>1873349</v>
      </c>
      <c r="G18" s="5"/>
      <c r="H18" s="5"/>
      <c r="I18" s="5" t="s">
        <v>5</v>
      </c>
      <c r="J18" s="5" t="s">
        <v>6</v>
      </c>
      <c r="K18" s="5" t="s">
        <v>8</v>
      </c>
      <c r="L18" s="5"/>
      <c r="M18" s="5"/>
    </row>
    <row r="19" spans="1:13" x14ac:dyDescent="0.2">
      <c r="G19" s="5"/>
      <c r="H19" s="5"/>
      <c r="I19" s="5">
        <v>0</v>
      </c>
      <c r="J19" s="5">
        <v>7.7</v>
      </c>
      <c r="K19" s="22">
        <f>J19</f>
        <v>7.7</v>
      </c>
      <c r="L19" s="5"/>
      <c r="M19" s="5"/>
    </row>
    <row r="20" spans="1:13" x14ac:dyDescent="0.2">
      <c r="G20" s="5"/>
      <c r="H20" s="5"/>
      <c r="I20" s="5">
        <f>I19+7.7</f>
        <v>7.7</v>
      </c>
      <c r="J20" s="5">
        <v>24.2</v>
      </c>
      <c r="K20" s="22">
        <f t="shared" ref="K20:K29" si="0">J20</f>
        <v>24.2</v>
      </c>
      <c r="L20" s="5"/>
      <c r="M20" s="5"/>
    </row>
    <row r="21" spans="1:13" x14ac:dyDescent="0.2">
      <c r="G21" s="5"/>
      <c r="H21" s="5"/>
      <c r="I21" s="5">
        <f>I20+24.2</f>
        <v>31.9</v>
      </c>
      <c r="J21" s="5">
        <v>6.8</v>
      </c>
      <c r="K21" s="22">
        <f t="shared" si="0"/>
        <v>6.8</v>
      </c>
      <c r="L21" s="5"/>
      <c r="M21" s="5"/>
    </row>
    <row r="22" spans="1:13" x14ac:dyDescent="0.2">
      <c r="G22" s="5"/>
      <c r="H22" s="5"/>
      <c r="I22" s="5">
        <f>I21+6.8-6</f>
        <v>32.699999999999996</v>
      </c>
      <c r="J22" s="5">
        <v>6</v>
      </c>
      <c r="K22" s="22">
        <f t="shared" si="0"/>
        <v>6</v>
      </c>
      <c r="L22" s="5"/>
      <c r="M22" s="5"/>
    </row>
    <row r="23" spans="1:13" x14ac:dyDescent="0.2">
      <c r="G23" s="5"/>
      <c r="H23" s="5"/>
      <c r="I23" s="5">
        <f>I22-2.5</f>
        <v>30.199999999999996</v>
      </c>
      <c r="J23" s="5">
        <v>2.5</v>
      </c>
      <c r="K23" s="22">
        <f t="shared" si="0"/>
        <v>2.5</v>
      </c>
      <c r="L23" s="5"/>
      <c r="M23" s="5"/>
    </row>
    <row r="24" spans="1:13" x14ac:dyDescent="0.2">
      <c r="G24" s="5"/>
      <c r="H24" s="5"/>
      <c r="I24" s="5">
        <f>I23-10.7</f>
        <v>19.499999999999996</v>
      </c>
      <c r="J24" s="5">
        <v>10.7</v>
      </c>
      <c r="K24" s="22">
        <f t="shared" si="0"/>
        <v>10.7</v>
      </c>
      <c r="L24" s="5"/>
      <c r="M24" s="5"/>
    </row>
    <row r="25" spans="1:13" x14ac:dyDescent="0.2">
      <c r="G25" s="5"/>
      <c r="H25" s="5"/>
      <c r="I25" s="5">
        <f>I24-1.4</f>
        <v>18.099999999999998</v>
      </c>
      <c r="J25" s="5">
        <v>1.4</v>
      </c>
      <c r="K25" s="22">
        <f t="shared" si="0"/>
        <v>1.4</v>
      </c>
      <c r="L25" s="5"/>
      <c r="M25" s="5"/>
    </row>
    <row r="26" spans="1:13" x14ac:dyDescent="0.2">
      <c r="G26" s="5"/>
      <c r="H26" s="5"/>
      <c r="I26" s="5">
        <v>0</v>
      </c>
      <c r="J26" s="5">
        <v>18.100000000000001</v>
      </c>
      <c r="K26" s="22">
        <f t="shared" si="0"/>
        <v>18.100000000000001</v>
      </c>
      <c r="L26" s="5"/>
      <c r="M26" s="5"/>
    </row>
    <row r="27" spans="1:13" x14ac:dyDescent="0.2">
      <c r="G27" s="5"/>
      <c r="H27" s="5"/>
      <c r="I27" s="5">
        <f>I25-1.6</f>
        <v>16.499999999999996</v>
      </c>
      <c r="J27" s="5">
        <v>1.6</v>
      </c>
      <c r="K27" s="22">
        <f t="shared" si="0"/>
        <v>1.6</v>
      </c>
      <c r="L27" s="5"/>
      <c r="M27" s="5"/>
    </row>
    <row r="28" spans="1:13" x14ac:dyDescent="0.2">
      <c r="G28" s="5"/>
      <c r="H28" s="5"/>
      <c r="I28" s="5">
        <f>I27-6.6</f>
        <v>9.8999999999999968</v>
      </c>
      <c r="J28" s="5">
        <v>6.6</v>
      </c>
      <c r="K28" s="22">
        <f t="shared" si="0"/>
        <v>6.6</v>
      </c>
      <c r="L28" s="5"/>
      <c r="M28" s="5"/>
    </row>
    <row r="29" spans="1:13" x14ac:dyDescent="0.2">
      <c r="G29" s="5"/>
      <c r="H29" s="5"/>
      <c r="I29" s="5">
        <v>0</v>
      </c>
      <c r="J29" s="5">
        <v>9.9</v>
      </c>
      <c r="K29" s="22">
        <f t="shared" si="0"/>
        <v>9.9</v>
      </c>
      <c r="L29" s="5"/>
      <c r="M29" s="5"/>
    </row>
    <row r="30" spans="1:13" x14ac:dyDescent="0.2">
      <c r="G30" s="5"/>
      <c r="H30" s="5"/>
      <c r="I30" s="5"/>
      <c r="J30" s="5"/>
      <c r="K30" s="17"/>
      <c r="L30" s="5"/>
      <c r="M30" s="5"/>
    </row>
    <row r="31" spans="1:13" x14ac:dyDescent="0.2">
      <c r="G31" s="5"/>
      <c r="H31" s="5"/>
      <c r="I31" s="5"/>
      <c r="J31" s="5"/>
      <c r="K31" s="5"/>
      <c r="L31" s="5"/>
      <c r="M31" s="5"/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E30"/>
  <sheetViews>
    <sheetView workbookViewId="0"/>
  </sheetViews>
  <sheetFormatPr defaultRowHeight="12.75" x14ac:dyDescent="0.2"/>
  <sheetData>
    <row r="2" spans="1:3" x14ac:dyDescent="0.2">
      <c r="B2" s="31">
        <v>38749</v>
      </c>
      <c r="C2" s="32">
        <v>25</v>
      </c>
    </row>
    <row r="3" spans="1:3" x14ac:dyDescent="0.2">
      <c r="B3" s="31">
        <v>38777</v>
      </c>
      <c r="C3" s="32">
        <v>19</v>
      </c>
    </row>
    <row r="4" spans="1:3" x14ac:dyDescent="0.2">
      <c r="A4" s="33"/>
      <c r="B4" s="31">
        <v>38808</v>
      </c>
      <c r="C4" s="32">
        <v>17</v>
      </c>
    </row>
    <row r="5" spans="1:3" x14ac:dyDescent="0.2">
      <c r="A5" s="33"/>
      <c r="B5" s="31">
        <v>38838</v>
      </c>
      <c r="C5" s="32">
        <v>10</v>
      </c>
    </row>
    <row r="6" spans="1:3" x14ac:dyDescent="0.2">
      <c r="A6" s="33"/>
      <c r="B6" s="31">
        <v>38869</v>
      </c>
      <c r="C6" s="32">
        <v>12</v>
      </c>
    </row>
    <row r="7" spans="1:3" x14ac:dyDescent="0.2">
      <c r="A7" s="33"/>
      <c r="B7" s="31">
        <v>38899</v>
      </c>
      <c r="C7" s="32">
        <v>35</v>
      </c>
    </row>
    <row r="8" spans="1:3" x14ac:dyDescent="0.2">
      <c r="A8" s="33"/>
      <c r="B8" s="31">
        <v>38930</v>
      </c>
      <c r="C8" s="32">
        <v>23</v>
      </c>
    </row>
    <row r="9" spans="1:3" x14ac:dyDescent="0.2">
      <c r="A9" s="33"/>
      <c r="B9" s="31">
        <v>38961</v>
      </c>
      <c r="C9" s="32">
        <v>20</v>
      </c>
    </row>
    <row r="10" spans="1:3" x14ac:dyDescent="0.2">
      <c r="A10" s="33"/>
      <c r="B10" s="31">
        <v>38991</v>
      </c>
      <c r="C10" s="32">
        <v>23</v>
      </c>
    </row>
    <row r="11" spans="1:3" x14ac:dyDescent="0.2">
      <c r="A11" s="33"/>
      <c r="B11" s="31">
        <v>39022</v>
      </c>
      <c r="C11" s="32">
        <v>35</v>
      </c>
    </row>
    <row r="12" spans="1:3" x14ac:dyDescent="0.2">
      <c r="A12" s="33"/>
      <c r="B12" s="31">
        <v>39052</v>
      </c>
      <c r="C12" s="32">
        <v>28</v>
      </c>
    </row>
    <row r="13" spans="1:3" x14ac:dyDescent="0.2">
      <c r="A13" s="33"/>
      <c r="B13" s="31">
        <v>39083</v>
      </c>
      <c r="C13" s="32">
        <v>12</v>
      </c>
    </row>
    <row r="14" spans="1:3" x14ac:dyDescent="0.2">
      <c r="A14" s="33"/>
      <c r="B14" s="31">
        <v>39114</v>
      </c>
      <c r="C14" s="32">
        <v>18</v>
      </c>
    </row>
    <row r="15" spans="1:3" x14ac:dyDescent="0.2">
      <c r="A15" s="33"/>
      <c r="B15" s="31">
        <v>39142</v>
      </c>
      <c r="C15" s="32">
        <v>22</v>
      </c>
    </row>
    <row r="16" spans="1:3" x14ac:dyDescent="0.2">
      <c r="A16" s="33"/>
      <c r="B16" s="31">
        <v>39173</v>
      </c>
      <c r="C16" s="32">
        <v>20</v>
      </c>
    </row>
    <row r="17" spans="1:5" x14ac:dyDescent="0.2">
      <c r="A17" s="33"/>
      <c r="B17" s="31">
        <v>39203</v>
      </c>
      <c r="C17" s="32">
        <v>0</v>
      </c>
    </row>
    <row r="18" spans="1:5" x14ac:dyDescent="0.2">
      <c r="A18" s="33"/>
      <c r="B18" s="31">
        <v>39234</v>
      </c>
      <c r="C18" s="32">
        <v>0</v>
      </c>
    </row>
    <row r="19" spans="1:5" x14ac:dyDescent="0.2">
      <c r="A19" s="33"/>
      <c r="B19" s="31">
        <v>39264</v>
      </c>
      <c r="C19" s="32">
        <v>0</v>
      </c>
    </row>
    <row r="20" spans="1:5" x14ac:dyDescent="0.2">
      <c r="A20" s="33"/>
      <c r="B20" s="31">
        <v>39295</v>
      </c>
      <c r="C20" s="32">
        <v>0</v>
      </c>
    </row>
    <row r="21" spans="1:5" x14ac:dyDescent="0.2">
      <c r="A21" s="33"/>
      <c r="B21" s="31">
        <v>39326</v>
      </c>
      <c r="C21" s="32">
        <v>0</v>
      </c>
    </row>
    <row r="22" spans="1:5" x14ac:dyDescent="0.2">
      <c r="A22" s="33"/>
      <c r="B22" s="31">
        <v>39356</v>
      </c>
      <c r="C22" s="32">
        <v>0</v>
      </c>
    </row>
    <row r="23" spans="1:5" x14ac:dyDescent="0.2">
      <c r="A23" s="33"/>
      <c r="B23" s="31">
        <v>39387</v>
      </c>
      <c r="C23" s="32">
        <v>0</v>
      </c>
    </row>
    <row r="24" spans="1:5" x14ac:dyDescent="0.2">
      <c r="A24" s="33"/>
      <c r="B24" s="31">
        <v>39417</v>
      </c>
      <c r="C24" s="32">
        <v>0</v>
      </c>
    </row>
    <row r="25" spans="1:5" x14ac:dyDescent="0.2">
      <c r="A25" s="33"/>
      <c r="B25" s="31">
        <v>39448</v>
      </c>
      <c r="C25" s="32">
        <v>0</v>
      </c>
    </row>
    <row r="26" spans="1:5" x14ac:dyDescent="0.2">
      <c r="A26" s="33"/>
      <c r="E26" t="s">
        <v>80</v>
      </c>
    </row>
    <row r="27" spans="1:5" x14ac:dyDescent="0.2">
      <c r="A27" s="33"/>
      <c r="E27" t="s">
        <v>81</v>
      </c>
    </row>
    <row r="28" spans="1:5" x14ac:dyDescent="0.2">
      <c r="A28" s="33"/>
      <c r="E28" t="s">
        <v>82</v>
      </c>
    </row>
    <row r="30" spans="1:5" x14ac:dyDescent="0.2">
      <c r="E30" t="s">
        <v>83</v>
      </c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Dubbele grafiek</vt:lpstr>
      <vt:lpstr>Horizontale staven</vt:lpstr>
      <vt:lpstr>Oplopende trap</vt:lpstr>
      <vt:lpstr>Dikke staven</vt:lpstr>
      <vt:lpstr>Taart</vt:lpstr>
      <vt:lpstr>Taart met staaf</vt:lpstr>
      <vt:lpstr>2 staven</vt:lpstr>
      <vt:lpstr>Blauwe overgang</vt:lpstr>
      <vt:lpstr>Dynamische grafiek</vt:lpstr>
      <vt:lpstr>Vraag &amp; aanbod</vt:lpstr>
    </vt:vector>
  </TitlesOfParts>
  <Company>http://www.wimgielis.be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Professionele grafieken</dc:title>
  <dc:creator>Wim Gielis</dc:creator>
  <cp:lastModifiedBy>Wim Gielis</cp:lastModifiedBy>
  <dcterms:created xsi:type="dcterms:W3CDTF">2006-04-30T16:42:20Z</dcterms:created>
  <dcterms:modified xsi:type="dcterms:W3CDTF">2014-01-02T13:00:13Z</dcterms:modified>
</cp:coreProperties>
</file>