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exisnv-my.sharepoint.com/personal/wgielis_aexis_com/Documents/Wim/Website/xlwdfiles/"/>
    </mc:Choice>
  </mc:AlternateContent>
  <xr:revisionPtr revIDLastSave="398" documentId="6_{2A5ECFB9-F01A-4E20-9E5D-A81C5C6DB397}" xr6:coauthVersionLast="46" xr6:coauthVersionMax="46" xr10:uidLastSave="{AF273D60-4138-4071-9D4D-0E8C120EFC89}"/>
  <bookViews>
    <workbookView showSheetTabs="0" xWindow="-51720" yWindow="-5625" windowWidth="51840" windowHeight="21240" xr2:uid="{BB22A603-EB8A-4601-9D19-4D7D37D9313D}"/>
  </bookViews>
  <sheets>
    <sheet name="Soccer" sheetId="1" r:id="rId1"/>
  </sheets>
  <definedNames>
    <definedName name="AGGR_FUN">9</definedName>
    <definedName name="AGGR_OPT">0</definedName>
    <definedName name="Labels">_xlfn.ANCHORARRAY(Soccer!$W$5)</definedName>
    <definedName name="nFACTOR">1</definedName>
    <definedName name="Percentages">_xlfn.ANCHORARRAY(Soccer!$V$5)</definedName>
    <definedName name="Total">Soccer!$D$50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7" i="1" l="1"/>
  <c r="V15" i="1"/>
  <c r="U14" i="1"/>
  <c r="T13" i="1"/>
  <c r="W5" i="1" l="1" a="1"/>
  <c r="W5" i="1" s="1"/>
  <c r="D40" i="1" l="1"/>
  <c r="D31" i="1"/>
  <c r="E31" i="1" s="1"/>
  <c r="D22" i="1"/>
  <c r="E22" i="1" s="1"/>
  <c r="D14" i="1"/>
  <c r="E14" i="1" s="1"/>
  <c r="D2" i="1"/>
  <c r="E2" i="1" s="1"/>
  <c r="D50" i="1" l="1"/>
  <c r="E40" i="1"/>
  <c r="E50" i="1" s="1"/>
  <c r="F40" i="1" s="1"/>
  <c r="F14" i="1" l="1"/>
  <c r="F50" i="1"/>
  <c r="F31" i="1"/>
  <c r="F22" i="1"/>
  <c r="F2" i="1"/>
  <c r="T5" i="1" l="1" a="1"/>
  <c r="T5" i="1" s="1"/>
  <c r="U5" i="1" a="1"/>
  <c r="U5" i="1" s="1"/>
  <c r="V5" i="1" s="1" a="1"/>
  <c r="V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<sst xmlns="http://schemas.openxmlformats.org/spreadsheetml/2006/main" count="31" uniqueCount="31">
  <si>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Last updated:</t>
  </si>
  <si>
    <t>Other</t>
  </si>
  <si>
    <t>A</t>
  </si>
  <si>
    <t>B</t>
  </si>
  <si>
    <t>C</t>
  </si>
  <si>
    <t>D</t>
  </si>
  <si>
    <t>Spain</t>
  </si>
  <si>
    <t>Germany</t>
  </si>
  <si>
    <t>Italy</t>
  </si>
  <si>
    <t>Manchester United</t>
  </si>
  <si>
    <t>Liverpool</t>
  </si>
  <si>
    <t>Manchester City</t>
  </si>
  <si>
    <t>Chelsea</t>
  </si>
  <si>
    <t>Tottenham Hotspur</t>
  </si>
  <si>
    <t>Arsenal</t>
  </si>
  <si>
    <t>Everton</t>
  </si>
  <si>
    <t>Barcelona</t>
  </si>
  <si>
    <t>Real Madrid</t>
  </si>
  <si>
    <t>Atletico Madrid</t>
  </si>
  <si>
    <t>Bayern Munich</t>
  </si>
  <si>
    <t>Borussia Dortmund</t>
  </si>
  <si>
    <t>Schalke 04</t>
  </si>
  <si>
    <t>Eintracht Frankfurt</t>
  </si>
  <si>
    <t>Juventus Turin</t>
  </si>
  <si>
    <t>Internazionale Milan</t>
  </si>
  <si>
    <t>Napoli</t>
  </si>
  <si>
    <t>Paris Saint-Germain</t>
  </si>
  <si>
    <t>Zenit Saint Petersburg</t>
  </si>
  <si>
    <t>Olympique Lyonnais</t>
  </si>
  <si>
    <t>United Kingdom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</si>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</sst>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);\-#,##0_);_);_ @_ "/>
    <numFmt numFmtId="165" formatCode="\(\ 0\ %\ \)"/>
    <numFmt numFmtId="166" formatCode="&quot;- &quot;@"/>
    <numFmt numFmtId="167" formatCode="#,##0&quot; M€&quot;_);\-#,##0&quot; M€&quot;_);0&quot; M€&quot;_);_ @_ "/>
  </numFmts>
  <fonts count="6" x14ac:knownFonts="1">
    <font>
      <sz val="9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sz val="8"/>
      <color theme="1"/>
      <name val="Segoe UI"/>
      <family val="2"/>
    </font>
    <font>
      <i/>
      <sz val="9"/>
      <color theme="1"/>
      <name val="Segoe UI"/>
      <family val="2"/>
    </font>
    <font>
      <b/>
      <i/>
      <sz val="9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2" borderId="1">
      <alignment horizontal="left" indent="2"/>
    </xf>
    <xf numFmtId="167" fontId="5" fillId="2" borderId="0"/>
    <xf numFmtId="165" fontId="3" fillId="0" borderId="0"/>
    <xf numFmtId="167" fontId="1" fillId="3" borderId="1"/>
    <xf numFmtId="166" fontId="2" fillId="0" borderId="0"/>
    <xf numFmtId="167" fontId="2" fillId="0" borderId="0"/>
  </cellStyleXfs>
  <cellXfs count="19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Fill="1"/>
    <xf numFmtId="164" fontId="1" fillId="2" borderId="1" xfId="0" applyNumberFormat="1" applyFont="1" applyFill="1" applyBorder="1"/>
    <xf numFmtId="14" fontId="3" fillId="0" borderId="0" xfId="0" applyNumberFormat="1" applyFont="1"/>
    <xf numFmtId="166" fontId="2" fillId="0" borderId="0" xfId="0" applyNumberFormat="1" applyFont="1"/>
    <xf numFmtId="0" fontId="1" fillId="0" borderId="0" xfId="0" applyFont="1" applyAlignment="1">
      <alignment horizontal="left" indent="7"/>
    </xf>
    <xf numFmtId="0" fontId="4" fillId="0" borderId="0" xfId="0" applyFont="1" applyAlignment="1">
      <alignment horizontal="right"/>
    </xf>
    <xf numFmtId="0" fontId="0" fillId="0" borderId="0" xfId="0" applyFont="1"/>
    <xf numFmtId="9" fontId="2" fillId="0" borderId="0" xfId="1" applyFont="1"/>
    <xf numFmtId="0" fontId="1" fillId="0" borderId="0" xfId="0" applyFont="1"/>
    <xf numFmtId="0" fontId="1" fillId="2" borderId="1" xfId="2">
      <alignment horizontal="left" indent="2"/>
    </xf>
    <xf numFmtId="167" fontId="5" fillId="2" borderId="0" xfId="3"/>
    <xf numFmtId="165" fontId="3" fillId="0" borderId="0" xfId="4"/>
    <xf numFmtId="167" fontId="1" fillId="3" borderId="1" xfId="5"/>
    <xf numFmtId="166" fontId="2" fillId="0" borderId="0" xfId="6"/>
    <xf numFmtId="167" fontId="2" fillId="0" borderId="0" xfId="7"/>
    <xf numFmtId="166" fontId="0" fillId="0" borderId="0" xfId="0" applyNumberFormat="1" applyFont="1"/>
  </cellXfs>
  <cellStyles count="8">
    <cellStyle name="Normal" xfId="0" builtinId="0"/>
    <cellStyle name="Percent" xfId="1" builtinId="5"/>
    <cellStyle name="Style_Heading_Name" xfId="2" xr:uid="{DB638944-28D6-4CA7-B002-3C22E847A6DD}"/>
    <cellStyle name="Style_Heading_Number" xfId="3" xr:uid="{860FEA08-D8D1-4DBB-8519-F6F9891539A1}"/>
    <cellStyle name="Style_Heading_Percentage" xfId="4" xr:uid="{F7EBA0CA-1B2E-4AA4-AF08-0E2F6DF0408E}"/>
    <cellStyle name="Style_Line_Name" xfId="6" xr:uid="{A2F82B03-A690-486F-868A-986642C22F4B}"/>
    <cellStyle name="Style_Line_Number" xfId="7" xr:uid="{F640F65D-925E-42F4-BB9D-8A5A2B009EA2}"/>
    <cellStyle name="Style_Total_Number" xfId="5" xr:uid="{91A4C591-9606-4650-8B5B-AC44DC3E78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[0]!Labels</cx:f>
      </cx:strDim>
      <cx:numDim type="size">
        <cx:f>[0]!Percentages</cx:f>
      </cx:numDim>
    </cx:data>
  </cx:chartData>
  <cx:chart>
    <cx:title pos="t" align="ctr" overlay="0">
      <cx:tx>
        <cx:txData>
          <cx:v>Top-20 European soccer clubs by total revenue 2019/20 season (in million euros)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Top-20 European soccer clubs by total revenue 2019/20 season (in million euros)</a:t>
          </a:r>
        </a:p>
      </cx:txPr>
    </cx:title>
    <cx:plotArea>
      <cx:plotAreaRegion>
        <cx:series layoutId="treemap" uniqueId="{82FB5710-4539-46CB-9F8C-70D03380DD18}">
          <cx:tx>
            <cx:txData>
              <cx:f/>
              <cx:v>Data</cx:v>
            </cx:txData>
          </cx:tx>
          <cx:dataLabels pos="in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>
                    <a:ln>
                      <a:noFill/>
                    </a:ln>
                  </a:defRPr>
                </a:pPr>
                <a:endParaRPr lang="en-US" sz="900" b="0" i="0" u="none" strike="noStrike" baseline="0">
                  <a:ln>
                    <a:noFill/>
                  </a:ln>
                  <a:solidFill>
                    <a:sysClr val="window" lastClr="FFFFFF"/>
                  </a:solidFill>
                  <a:latin typeface="Calibri" panose="020F0502020204030204"/>
                </a:endParaRPr>
              </a:p>
            </cx:txPr>
            <cx:visibility seriesName="0" categoryName="1" value="0"/>
            <cx:separator>, </cx:separator>
          </cx:dataLabels>
          <cx:dataId val="0"/>
          <cx:layoutPr>
            <cx:parentLabelLayout val="overlapping"/>
          </cx:layoutPr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335800</xdr:colOff>
      <xdr:row>1</xdr:row>
      <xdr:rowOff>132522</xdr:rowOff>
    </xdr:from>
    <xdr:to>
      <xdr:col>17</xdr:col>
      <xdr:colOff>0</xdr:colOff>
      <xdr:row>31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1AC8DC79-5727-4B49-ACBD-C474C89C55C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83925" y="284922"/>
              <a:ext cx="5150600" cy="35822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B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14</xdr:col>
      <xdr:colOff>96612</xdr:colOff>
      <xdr:row>5</xdr:row>
      <xdr:rowOff>416</xdr:rowOff>
    </xdr:from>
    <xdr:to>
      <xdr:col>15</xdr:col>
      <xdr:colOff>107675</xdr:colOff>
      <xdr:row>6</xdr:row>
      <xdr:rowOff>24849</xdr:rowOff>
    </xdr:to>
    <xdr:sp macro="" textlink="Total">
      <xdr:nvSpPr>
        <xdr:cNvPr id="7" name="Rect_Total">
          <a:extLst>
            <a:ext uri="{FF2B5EF4-FFF2-40B4-BE49-F238E27FC236}">
              <a16:creationId xmlns:a16="http://schemas.microsoft.com/office/drawing/2014/main" id="{6A517438-2BEC-4CCA-8FE1-47970CD86550}"/>
            </a:ext>
          </a:extLst>
        </xdr:cNvPr>
        <xdr:cNvSpPr/>
      </xdr:nvSpPr>
      <xdr:spPr>
        <a:xfrm>
          <a:off x="7923677" y="605046"/>
          <a:ext cx="541150" cy="17352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748960FB-9B64-44D7-8603-E851B451106E}" type="TxLink">
            <a:rPr lang="en-US" sz="900" b="1" i="0" u="none" strike="noStrike">
              <a:solidFill>
                <a:srgbClr val="000000"/>
              </a:solidFill>
              <a:latin typeface="Segoe UI"/>
              <a:cs typeface="Segoe UI"/>
            </a:rPr>
            <a:pPr algn="ctr"/>
            <a:t>8 162 M€ </a:t>
          </a:fld>
          <a:endParaRPr lang="en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94D8F-3DA0-4B37-91BC-4EFDB0006938}">
  <sheetPr codeName="Sheet1"/>
  <dimension ref="B2:W55"/>
  <sheetViews>
    <sheetView showGridLines="0" showRowColHeaders="0" tabSelected="1" zoomScale="115" zoomScaleNormal="115" workbookViewId="0"/>
  </sheetViews>
  <sheetFormatPr defaultColWidth="9.33203125" defaultRowHeight="12" x14ac:dyDescent="0.2"/>
  <cols>
    <col min="1" max="1" width="9.33203125" style="1"/>
    <col min="2" max="2" width="28.6640625" style="1" bestFit="1" customWidth="1"/>
    <col min="3" max="3" width="3.5" style="1" customWidth="1"/>
    <col min="4" max="4" width="10.6640625" style="1" bestFit="1" customWidth="1"/>
    <col min="5" max="5" width="9.33203125" style="1" hidden="1" customWidth="1"/>
    <col min="6" max="11" width="9.33203125" style="1"/>
    <col min="12" max="12" width="10.83203125" style="1" bestFit="1" customWidth="1"/>
    <col min="13" max="13" width="10.5" style="1" bestFit="1" customWidth="1"/>
    <col min="14" max="16" width="9.33203125" style="1"/>
    <col min="17" max="17" width="10.5" style="1" bestFit="1" customWidth="1"/>
    <col min="18" max="19" width="9.33203125" style="1"/>
    <col min="20" max="20" width="15.83203125" style="1" bestFit="1" customWidth="1"/>
    <col min="21" max="24" width="9.33203125" style="1"/>
    <col min="25" max="25" width="12" style="1" bestFit="1" customWidth="1"/>
    <col min="26" max="26" width="6.83203125" style="1" bestFit="1" customWidth="1"/>
    <col min="27" max="27" width="13.83203125" style="1" bestFit="1" customWidth="1"/>
    <col min="28" max="28" width="24" style="1" bestFit="1" customWidth="1"/>
    <col min="29" max="16384" width="9.33203125" style="1"/>
  </cols>
  <sheetData>
    <row r="2" spans="2:23" x14ac:dyDescent="0.2">
      <c r="B2" s="12" t="s">
        <v>29</v>
      </c>
      <c r="D2" s="13">
        <f>_xlfn.AGGREGATE( AGGR_FUN, AGGR_OPT, D4:D12 ) * nFACTOR</f>
        <v>3203.6000000000004</v>
      </c>
      <c r="E2" s="2">
        <f>D2</f>
        <v>3203.6000000000004</v>
      </c>
      <c r="F2" s="14">
        <f>D2/$E$50</f>
        <v>0.39248260315593458</v>
      </c>
    </row>
    <row r="3" spans="2:23" x14ac:dyDescent="0.2">
      <c r="T3" s="11" t="s">
        <v>2</v>
      </c>
      <c r="U3" s="11" t="s">
        <v>3</v>
      </c>
      <c r="V3" s="11" t="s">
        <v>4</v>
      </c>
      <c r="W3" s="11" t="s">
        <v>5</v>
      </c>
    </row>
    <row r="4" spans="2:23" ht="0.95" customHeight="1" x14ac:dyDescent="0.2">
      <c r="B4" s="6"/>
      <c r="D4" s="3"/>
    </row>
    <row r="5" spans="2:23" ht="12" customHeight="1" x14ac:dyDescent="0.2">
      <c r="B5" s="16" t="s">
        <v>9</v>
      </c>
      <c r="D5" s="17">
        <v>580.4</v>
      </c>
      <c r="F5" s="10"/>
      <c r="T5" s="1" t="str" cm="1">
        <f t="array" ref="T5:T9">_xlfn._xlws.FILTER( B2:B49, F2:F49 &lt;&gt; "" )</f>
        <v>United Kingdom</v>
      </c>
      <c r="U5" s="1" cm="1">
        <f t="array" ref="U5:U9">_xlfn._xlws.FILTER( D2:D49, F2:F49 &lt;&gt; "" )</f>
        <v>3203.6000000000004</v>
      </c>
      <c r="V5" s="1" cm="1">
        <f t="array" ref="V5:V9">_xlfn.ANCHORARRAY(U5) / $D$50</f>
        <v>0.39248260315593453</v>
      </c>
      <c r="W5" s="1" t="str" cm="1">
        <f t="array" ref="W5:W9">_xlfn.ANCHORARRAY(T5) &amp; " (" &amp; TEXT(_xlfn.ANCHORARRAY( U5), "# ##0"" M€""") &amp; " | " &amp; TEXT(_xlfn.ANCHORARRAY( V5), "0%") &amp; ")"</f>
        <v>United Kingdom (3 204 M€ | 39%)</v>
      </c>
    </row>
    <row r="6" spans="2:23" ht="12" customHeight="1" x14ac:dyDescent="0.2">
      <c r="B6" s="16" t="s">
        <v>10</v>
      </c>
      <c r="D6" s="17">
        <v>558.6</v>
      </c>
      <c r="F6" s="10"/>
      <c r="T6" s="1" t="str">
        <v>Spain</v>
      </c>
      <c r="U6" s="1">
        <v>1738.7</v>
      </c>
      <c r="V6" s="1">
        <v>0.21301332941291776</v>
      </c>
      <c r="W6" s="1" t="str">
        <v>Spain (1 739 M€ | 21%)</v>
      </c>
    </row>
    <row r="7" spans="2:23" x14ac:dyDescent="0.2">
      <c r="B7" s="16" t="s">
        <v>11</v>
      </c>
      <c r="D7" s="17">
        <v>549.20000000000005</v>
      </c>
      <c r="F7" s="10"/>
      <c r="T7" s="1" t="str">
        <v>Germany</v>
      </c>
      <c r="U7" s="1">
        <v>1396.6</v>
      </c>
      <c r="V7" s="1">
        <v>0.17110163677349796</v>
      </c>
      <c r="W7" s="1" t="str">
        <v>Germany (1 397 M€ | 17%)</v>
      </c>
    </row>
    <row r="8" spans="2:23" x14ac:dyDescent="0.2">
      <c r="B8" s="16" t="s">
        <v>12</v>
      </c>
      <c r="D8" s="17">
        <v>469.7</v>
      </c>
      <c r="F8" s="10"/>
      <c r="T8" s="1" t="str">
        <v>Italy</v>
      </c>
      <c r="U8" s="1">
        <v>865.7</v>
      </c>
      <c r="V8" s="1">
        <v>0.10605949230618446</v>
      </c>
      <c r="W8" s="1" t="str">
        <v>Italy (866 M€ | 11%)</v>
      </c>
    </row>
    <row r="9" spans="2:23" ht="12" customHeight="1" x14ac:dyDescent="0.2">
      <c r="B9" s="16" t="s">
        <v>13</v>
      </c>
      <c r="D9" s="17">
        <v>445.70000000000005</v>
      </c>
      <c r="F9" s="10"/>
      <c r="T9" s="1" t="str">
        <v>Other</v>
      </c>
      <c r="U9" s="1">
        <v>957.8</v>
      </c>
      <c r="V9" s="1">
        <v>0.11734293835146524</v>
      </c>
      <c r="W9" s="1" t="str">
        <v>Other (958 M€ | 12%)</v>
      </c>
    </row>
    <row r="10" spans="2:23" ht="12" customHeight="1" x14ac:dyDescent="0.2">
      <c r="B10" s="16" t="s">
        <v>14</v>
      </c>
      <c r="D10" s="17">
        <v>388</v>
      </c>
      <c r="F10" s="10"/>
    </row>
    <row r="11" spans="2:23" ht="12" customHeight="1" x14ac:dyDescent="0.2">
      <c r="B11" s="16" t="s">
        <v>15</v>
      </c>
      <c r="D11" s="17">
        <v>212</v>
      </c>
      <c r="F11" s="10"/>
    </row>
    <row r="12" spans="2:23" ht="0.95" customHeight="1" x14ac:dyDescent="0.2">
      <c r="B12" s="6"/>
      <c r="D12" s="3"/>
      <c r="F12" s="10"/>
    </row>
    <row r="13" spans="2:23" x14ac:dyDescent="0.2">
      <c r="T13" s="1" t="str">
        <f ca="1">_xlfn.FORMULATEXT( T5 )</f>
        <v>=FILTER( B2:B49; F2:F49 &lt;&gt; "" )</v>
      </c>
    </row>
    <row r="14" spans="2:23" x14ac:dyDescent="0.2">
      <c r="B14" s="12" t="s">
        <v>6</v>
      </c>
      <c r="D14" s="13">
        <f>_xlfn.AGGREGATE( AGGR_FUN, AGGR_OPT, D16:D20 ) * nFACTOR</f>
        <v>1738.7</v>
      </c>
      <c r="E14" s="2">
        <f>D14</f>
        <v>1738.7</v>
      </c>
      <c r="F14" s="14">
        <f>D14/$E$50</f>
        <v>0.21301332941291778</v>
      </c>
      <c r="U14" s="1" t="str">
        <f ca="1">_xlfn.FORMULATEXT( U5 )</f>
        <v>=FILTER( D2:D49; F2:F49 &lt;&gt; "" )</v>
      </c>
    </row>
    <row r="15" spans="2:23" x14ac:dyDescent="0.2">
      <c r="V15" s="1" t="str">
        <f ca="1">_xlfn.FORMULATEXT( V5 )</f>
        <v>=U5# / $D$50</v>
      </c>
    </row>
    <row r="16" spans="2:23" ht="0.95" customHeight="1" x14ac:dyDescent="0.2">
      <c r="B16" s="6"/>
      <c r="D16" s="2"/>
    </row>
    <row r="17" spans="2:23" ht="12" customHeight="1" x14ac:dyDescent="0.2">
      <c r="B17" s="16" t="s">
        <v>16</v>
      </c>
      <c r="D17" s="17">
        <v>715.1</v>
      </c>
      <c r="F17" s="10"/>
      <c r="W17" s="1" t="str">
        <f ca="1">_xlfn.FORMULATEXT( W5 )</f>
        <v>=T5# &amp; " (" &amp; TEXT( U5#; "# ##0"" M€""") &amp; " | " &amp; TEXT( V5#; "0%") &amp; ")"</v>
      </c>
    </row>
    <row r="18" spans="2:23" x14ac:dyDescent="0.2">
      <c r="B18" s="16" t="s">
        <v>17</v>
      </c>
      <c r="D18" s="17">
        <v>691.8</v>
      </c>
      <c r="F18" s="10"/>
    </row>
    <row r="19" spans="2:23" ht="12" customHeight="1" x14ac:dyDescent="0.2">
      <c r="B19" s="16" t="s">
        <v>18</v>
      </c>
      <c r="D19" s="17">
        <v>331.8</v>
      </c>
      <c r="F19" s="10"/>
    </row>
    <row r="20" spans="2:23" ht="0.95" customHeight="1" x14ac:dyDescent="0.2">
      <c r="B20" s="6"/>
      <c r="D20" s="2"/>
      <c r="F20" s="10"/>
    </row>
    <row r="22" spans="2:23" ht="12" customHeight="1" x14ac:dyDescent="0.2">
      <c r="B22" s="12" t="s">
        <v>7</v>
      </c>
      <c r="D22" s="13">
        <f>_xlfn.AGGREGATE( AGGR_FUN, AGGR_OPT, D24:D29 ) * nFACTOR</f>
        <v>1396.6</v>
      </c>
      <c r="E22" s="2">
        <f>D22</f>
        <v>1396.6</v>
      </c>
      <c r="F22" s="14">
        <f>D22/$E$50</f>
        <v>0.17110163677349799</v>
      </c>
    </row>
    <row r="23" spans="2:23" ht="12" customHeight="1" x14ac:dyDescent="0.2"/>
    <row r="24" spans="2:23" ht="0.95" customHeight="1" x14ac:dyDescent="0.2">
      <c r="B24" s="6"/>
      <c r="D24" s="2"/>
    </row>
    <row r="25" spans="2:23" ht="12" customHeight="1" x14ac:dyDescent="0.2">
      <c r="B25" s="16" t="s">
        <v>19</v>
      </c>
      <c r="D25" s="17">
        <v>634.1</v>
      </c>
      <c r="F25" s="10"/>
    </row>
    <row r="26" spans="2:23" ht="12" customHeight="1" x14ac:dyDescent="0.2">
      <c r="B26" s="16" t="s">
        <v>20</v>
      </c>
      <c r="D26" s="17">
        <v>365.7</v>
      </c>
      <c r="F26" s="10"/>
    </row>
    <row r="27" spans="2:23" ht="12" customHeight="1" x14ac:dyDescent="0.2">
      <c r="B27" s="16" t="s">
        <v>21</v>
      </c>
      <c r="C27" s="9"/>
      <c r="D27" s="17">
        <v>222.8</v>
      </c>
      <c r="F27" s="10"/>
    </row>
    <row r="28" spans="2:23" ht="12" customHeight="1" x14ac:dyDescent="0.2">
      <c r="B28" s="16" t="s">
        <v>22</v>
      </c>
      <c r="D28" s="17">
        <v>174</v>
      </c>
      <c r="F28" s="10"/>
    </row>
    <row r="29" spans="2:23" ht="0.95" customHeight="1" x14ac:dyDescent="0.2">
      <c r="B29" s="6"/>
      <c r="D29" s="2"/>
    </row>
    <row r="30" spans="2:23" x14ac:dyDescent="0.2">
      <c r="B30" s="18"/>
    </row>
    <row r="31" spans="2:23" x14ac:dyDescent="0.2">
      <c r="B31" s="12" t="s">
        <v>8</v>
      </c>
      <c r="D31" s="13">
        <f>_xlfn.AGGREGATE( AGGR_FUN, AGGR_OPT, D33:D37 ) * nFACTOR</f>
        <v>865.7</v>
      </c>
      <c r="E31" s="2">
        <f>D31</f>
        <v>865.7</v>
      </c>
      <c r="F31" s="14">
        <f>D31/$E$50</f>
        <v>0.10605949230618447</v>
      </c>
    </row>
    <row r="32" spans="2:23" x14ac:dyDescent="0.2">
      <c r="I32" s="2"/>
    </row>
    <row r="33" spans="2:17" ht="0.95" customHeight="1" x14ac:dyDescent="0.2">
      <c r="B33" s="6"/>
      <c r="D33" s="2"/>
    </row>
    <row r="34" spans="2:17" ht="12" customHeight="1" x14ac:dyDescent="0.2">
      <c r="B34" s="16" t="s">
        <v>23</v>
      </c>
      <c r="D34" s="17">
        <v>397.9</v>
      </c>
      <c r="F34" s="10"/>
    </row>
    <row r="35" spans="2:17" x14ac:dyDescent="0.2">
      <c r="B35" s="16" t="s">
        <v>24</v>
      </c>
      <c r="D35" s="17">
        <v>291.5</v>
      </c>
      <c r="F35" s="10"/>
    </row>
    <row r="36" spans="2:17" ht="12" customHeight="1" x14ac:dyDescent="0.2">
      <c r="B36" s="16" t="s">
        <v>25</v>
      </c>
      <c r="D36" s="17">
        <v>176.3</v>
      </c>
      <c r="F36" s="10"/>
    </row>
    <row r="37" spans="2:17" ht="0.95" customHeight="1" x14ac:dyDescent="0.2">
      <c r="B37" s="6"/>
      <c r="D37" s="2"/>
    </row>
    <row r="38" spans="2:17" ht="0.95" customHeight="1" x14ac:dyDescent="0.2">
      <c r="E38" s="2"/>
    </row>
    <row r="39" spans="2:17" ht="12" customHeight="1" x14ac:dyDescent="0.2"/>
    <row r="40" spans="2:17" ht="12" customHeight="1" x14ac:dyDescent="0.2">
      <c r="B40" s="12" t="s">
        <v>1</v>
      </c>
      <c r="D40" s="13">
        <f>_xlfn.AGGREGATE( AGGR_FUN, AGGR_OPT, D42:D46 ) * nFACTOR</f>
        <v>957.8</v>
      </c>
      <c r="E40" s="2">
        <f>D40</f>
        <v>957.8</v>
      </c>
      <c r="F40" s="14">
        <f>D40/$E$50</f>
        <v>0.11734293835146525</v>
      </c>
    </row>
    <row r="41" spans="2:17" ht="12" customHeight="1" x14ac:dyDescent="0.2"/>
    <row r="42" spans="2:17" ht="0.95" customHeight="1" x14ac:dyDescent="0.2">
      <c r="B42" s="6"/>
      <c r="D42" s="2"/>
    </row>
    <row r="43" spans="2:17" ht="12" customHeight="1" x14ac:dyDescent="0.2">
      <c r="B43" s="16" t="s">
        <v>26</v>
      </c>
      <c r="D43" s="17">
        <v>540.6</v>
      </c>
      <c r="F43" s="10"/>
      <c r="Q43" s="8" t="s">
        <v>0</v>
      </c>
    </row>
    <row r="44" spans="2:17" ht="12" customHeight="1" x14ac:dyDescent="0.2">
      <c r="B44" s="16" t="s">
        <v>27</v>
      </c>
      <c r="D44" s="17">
        <v>236.5</v>
      </c>
      <c r="F44" s="10"/>
      <c r="Q44" s="5">
        <v>44291</v>
      </c>
    </row>
    <row r="45" spans="2:17" ht="12" customHeight="1" x14ac:dyDescent="0.2">
      <c r="B45" s="16" t="s">
        <v>28</v>
      </c>
      <c r="D45" s="17">
        <v>180.7</v>
      </c>
      <c r="F45" s="10"/>
    </row>
    <row r="46" spans="2:17" ht="0.95" customHeight="1" x14ac:dyDescent="0.2">
      <c r="B46" s="6"/>
      <c r="D46" s="2"/>
      <c r="F46" s="10"/>
    </row>
    <row r="47" spans="2:17" ht="12" customHeight="1" x14ac:dyDescent="0.2"/>
    <row r="48" spans="2:17" ht="0.95" customHeight="1" x14ac:dyDescent="0.2">
      <c r="E48" s="2"/>
    </row>
    <row r="49" spans="2:10" ht="12" customHeight="1" x14ac:dyDescent="0.2"/>
    <row r="50" spans="2:10" x14ac:dyDescent="0.2">
      <c r="B50" s="7" t="s">
        <v>30</v>
      </c>
      <c r="D50" s="15">
        <f>_xlfn.AGGREGATE( AGGR_FUN, AGGR_OPT, D2:D48 ) * nFACTOR</f>
        <v>8162.4000000000005</v>
      </c>
      <c r="E50" s="4">
        <f>SUM(E$2:E48)</f>
        <v>8162.4</v>
      </c>
      <c r="F50" s="14">
        <f>E50/$E$50</f>
        <v>1</v>
      </c>
    </row>
    <row r="55" spans="2:10" x14ac:dyDescent="0.2">
      <c r="J55"/>
    </row>
  </sheetData>
  <sortState xmlns:xlrd2="http://schemas.microsoft.com/office/spreadsheetml/2017/richdata2" ref="B25:D28">
    <sortCondition ref="C27:C28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Soccer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2017-10-15T18:16:24Z</dcterms:created>
  <dcterms:modified xsi:type="dcterms:W3CDTF">2021-04-05T11:48:51Z</dcterms:modified>
</cp:coreProperties>
</file>