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0" yWindow="0" windowWidth="28800" windowHeight="12435"/>
  </bookViews>
  <sheets>
    <sheet name="Dienstencheques" sheetId="1" r:id="rId1"/>
  </sheets>
  <definedNames>
    <definedName name="CALC_BrutoKostPerJaar">Dienstencheques!$C$12</definedName>
    <definedName name="CALC_BrutoKostPerMaand">Dienstencheques!$C$14</definedName>
    <definedName name="CALC_BrutoKostPerWeek">Dienstencheques!$C$16</definedName>
    <definedName name="CALC_NettoKostPerJaar">Dienstencheques!$C$13</definedName>
    <definedName name="CALC_NettoKostPerMaand">Dienstencheques!$C$15</definedName>
    <definedName name="CALC_NettoKostPerWeek">Dienstencheques!$C$17</definedName>
    <definedName name="INPUT_ConversieUurCheque">Dienstencheques!$C$7</definedName>
    <definedName name="INPUT_FiscaalVoordeel">Dienstencheques!$C$6</definedName>
    <definedName name="INPUT_GewonePrijs">Dienstencheques!$C$2</definedName>
    <definedName name="INPUT_KeuzeBrutoNetto">Dienstencheques!$C$26</definedName>
    <definedName name="INPUT_KeuzePeriodiciteit">Dienstencheques!$C$27</definedName>
    <definedName name="INPUT_LimietVoorLagePrijs">Dienstencheques!$C$4</definedName>
    <definedName name="INPUT_LimitFiscaal">Dienstencheques!$C$5</definedName>
    <definedName name="INPUT_VerhoogdePrijs">Dienstencheques!$C$3</definedName>
    <definedName name="INPUT_VraagUrenPerJaar">Dienstencheques!$C$10</definedName>
    <definedName name="INPUT_VraagUrenPerWeek">Dienstencheques!$C$9</definedName>
    <definedName name="OUTPUT_Belastingvoordeel_€">Dienstencheques!$C$19</definedName>
    <definedName name="OUTPUT_Belastingvoordeel_Perc">Dienstencheques!$C$20</definedName>
    <definedName name="OUTPUT_GemiddeldNettoUurtarief">Dienstencheques!$C$24</definedName>
    <definedName name="OUTPUT_KostVoorKeuzes">Dienstencheques!$C$29</definedName>
    <definedName name="OUTPUT_UrenMetEnkelBelastingvoordeel">Dienstencheques!$C$22</definedName>
    <definedName name="OUTPUT_UrenPerWeekMetEnkelBelastingvoordeel">Dienstencheques!$C$22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12" i="1"/>
  <c r="C13" i="1" l="1"/>
  <c r="C10" i="1"/>
  <c r="C17" i="1"/>
  <c r="C15" i="1"/>
  <c r="C19" i="1"/>
  <c r="C20" i="1"/>
  <c r="C24" i="1"/>
  <c r="B29" i="1"/>
  <c r="C14" i="1"/>
  <c r="C16" i="1"/>
  <c r="C29" i="1"/>
</calcChain>
</file>

<file path=xl/sharedStrings.xml><?xml version="1.0" encoding="utf-8"?>
<sst xmlns="http://schemas.openxmlformats.org/spreadsheetml/2006/main" count="83" uniqueCount="56">
  <si>
    <t>Verhoogde prijs</t>
  </si>
  <si>
    <t>€/uur</t>
  </si>
  <si>
    <t>Limiet fiscale aftrekbaarheid</t>
  </si>
  <si>
    <t>€</t>
  </si>
  <si>
    <t>Fiscaal voordeel</t>
  </si>
  <si>
    <t>%</t>
  </si>
  <si>
    <t>cheque</t>
  </si>
  <si>
    <t>Netto</t>
  </si>
  <si>
    <t>Limiet cheques aan lage prijs</t>
  </si>
  <si>
    <t>Aantal uur nodig per week</t>
  </si>
  <si>
    <t>Aantal uur nodig per jaar</t>
  </si>
  <si>
    <t>Brutokost per jaar</t>
  </si>
  <si>
    <t>Nettokost per jaar</t>
  </si>
  <si>
    <t>Brutokost per maand</t>
  </si>
  <si>
    <t>Nettokost per maand</t>
  </si>
  <si>
    <t>Brutokost per week</t>
  </si>
  <si>
    <t>Nettokost per week</t>
  </si>
  <si>
    <t>Belastingvoordeel per jaar</t>
  </si>
  <si>
    <t>Gemiddeld netto uurtarief</t>
  </si>
  <si>
    <t>INPUT vaste parameters</t>
  </si>
  <si>
    <t>INPUT variabele parameters</t>
  </si>
  <si>
    <t>OUTPUT</t>
  </si>
  <si>
    <t>Maand</t>
  </si>
  <si>
    <r>
      <t xml:space="preserve">Conversie: 1 uur is </t>
    </r>
    <r>
      <rPr>
        <i/>
        <sz val="11"/>
        <color theme="1"/>
        <rFont val="Calibri"/>
        <family val="2"/>
      </rPr>
      <t>x</t>
    </r>
    <r>
      <rPr>
        <sz val="11"/>
        <color theme="1"/>
        <rFont val="Calibri"/>
        <family val="2"/>
        <scheme val="minor"/>
      </rPr>
      <t xml:space="preserve"> cheques</t>
    </r>
  </si>
  <si>
    <t>cheque/uur</t>
  </si>
  <si>
    <t>CALC variabele parameters</t>
  </si>
  <si>
    <t>CALC kosten</t>
  </si>
  <si>
    <t>OUTPUT belastingvoordeel</t>
  </si>
  <si>
    <t>Bruto of netto:</t>
  </si>
  <si>
    <t>Periodiciteit:</t>
  </si>
  <si>
    <t>INPUT_VerhoogdePrijs</t>
  </si>
  <si>
    <t>INPUT_LimietVoorLagePrijs</t>
  </si>
  <si>
    <t>INPUT_LimitFiscaal</t>
  </si>
  <si>
    <t>INPUT_FiscaalVoordeel</t>
  </si>
  <si>
    <t>INPUT_ConversieUurCheque</t>
  </si>
  <si>
    <t>INPUT_VraagUrenPerWeek</t>
  </si>
  <si>
    <t>INPUT_VraagUrenPerJaar</t>
  </si>
  <si>
    <t>CALC_BrutoKostPerJaar</t>
  </si>
  <si>
    <t>CALC_NettoKostPerJaar</t>
  </si>
  <si>
    <t>CALC_BrutoKostPerMaand</t>
  </si>
  <si>
    <t>CALC_NettoKostPerMaand</t>
  </si>
  <si>
    <t>CALC_BrutoKostPerWeek</t>
  </si>
  <si>
    <t>CALC_NettoKostPerWeek</t>
  </si>
  <si>
    <t>OUTPUT_GemiddeldNettoUurtarief</t>
  </si>
  <si>
    <t>OUTPUT_KostVoorKeuzes</t>
  </si>
  <si>
    <t>INPUT_KeuzeBrutoNetto</t>
  </si>
  <si>
    <t>INPUT_KeuzePeriodiciteit</t>
  </si>
  <si>
    <t>OUTPUT_Belastingvoordeel_Perc</t>
  </si>
  <si>
    <t>OUTPUT_Belastingvoordeel_€</t>
  </si>
  <si>
    <t>OUTPUT_UrenMetEnkelBelastingvoordeel</t>
  </si>
  <si>
    <t>uur/week</t>
  </si>
  <si>
    <t>uur/jaar</t>
  </si>
  <si>
    <t>Uren/week met enkel belastingvoordeel</t>
  </si>
  <si>
    <t>€/cheque</t>
  </si>
  <si>
    <t>INPUT_GewonePrijs</t>
  </si>
  <si>
    <t>Gewone prijs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</si>
</sst>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&quot;€&quot;\ \-#,##0.00"/>
    <numFmt numFmtId="164" formatCode="#,##0.00_ ;[Red]\-#,##0.00\ "/>
    <numFmt numFmtId="165" formatCode="#,##0_ ;[Red]\-#,##0\ "/>
  </numFmts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">
    <xf numFmtId="0" fontId="0" fillId="0" borderId="0"/>
    <xf numFmtId="0" fontId="4" fillId="3" borderId="0" applyAlignment="0" applyProtection="0"/>
    <xf numFmtId="8" fontId="2" fillId="2" borderId="1" applyAlignment="0" applyProtection="0"/>
    <xf numFmtId="3" fontId="2" fillId="2" borderId="1" applyAlignment="0" applyProtection="0"/>
    <xf numFmtId="9" fontId="2" fillId="2" borderId="1" applyAlignment="0" applyProtection="0"/>
    <xf numFmtId="164" fontId="3" fillId="3" borderId="2" applyAlignment="0" applyProtection="0"/>
    <xf numFmtId="9" fontId="3" fillId="3" borderId="2" applyAlignment="0" applyProtection="0"/>
    <xf numFmtId="8" fontId="3" fillId="3" borderId="2" applyAlignment="0" applyProtection="0"/>
    <xf numFmtId="0" fontId="5" fillId="0" borderId="0" applyNumberFormat="0" applyFill="0" applyBorder="0" applyAlignment="0" applyProtection="0"/>
    <xf numFmtId="8" fontId="4" fillId="0" borderId="0" applyAlignment="0" applyProtection="0"/>
    <xf numFmtId="165" fontId="4" fillId="0" borderId="0" applyAlignment="0" applyProtection="0"/>
  </cellStyleXfs>
  <cellXfs count="14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8" fontId="2" fillId="2" borderId="1" xfId="2"/>
    <xf numFmtId="3" fontId="2" fillId="2" borderId="1" xfId="3"/>
    <xf numFmtId="9" fontId="2" fillId="2" borderId="1" xfId="4"/>
    <xf numFmtId="164" fontId="3" fillId="3" borderId="2" xfId="5"/>
    <xf numFmtId="9" fontId="3" fillId="3" borderId="2" xfId="6"/>
    <xf numFmtId="8" fontId="3" fillId="3" borderId="2" xfId="7"/>
    <xf numFmtId="0" fontId="5" fillId="0" borderId="0" xfId="8"/>
    <xf numFmtId="8" fontId="4" fillId="0" borderId="0" xfId="9"/>
    <xf numFmtId="165" fontId="4" fillId="0" borderId="0" xfId="10"/>
    <xf numFmtId="0" fontId="5" fillId="0" borderId="0" xfId="8" quotePrefix="1" applyAlignment="1">
      <alignment horizontal="right"/>
    </xf>
    <xf numFmtId="0" fontId="5" fillId="0" borderId="0" xfId="8" applyAlignment="1">
      <alignment horizontal="right"/>
    </xf>
  </cellXfs>
  <cellStyles count="11">
    <cellStyle name="CALC_€_2digits" xfId="9"/>
    <cellStyle name="CALC_number_0digits" xfId="10"/>
    <cellStyle name="Calculation" xfId="1" builtinId="22" customBuiltin="1"/>
    <cellStyle name="Explanatory Text" xfId="8" builtinId="53"/>
    <cellStyle name="INPUT_%_0digits" xfId="4"/>
    <cellStyle name="INPUT_€_2digits" xfId="2"/>
    <cellStyle name="INPUT_number_0digits" xfId="3"/>
    <cellStyle name="Normal" xfId="0" builtinId="0"/>
    <cellStyle name="OUTPUT_%_0digits" xfId="6"/>
    <cellStyle name="OUTPUT_€_2digits" xfId="7"/>
    <cellStyle name="OUTPUT_number_0digits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29"/>
  <sheetViews>
    <sheetView tabSelected="1" workbookViewId="0"/>
  </sheetViews>
  <sheetFormatPr defaultRowHeight="15" x14ac:dyDescent="0.25"/>
  <cols>
    <col min="2" max="2" width="38" bestFit="1" customWidth="1"/>
    <col min="3" max="3" width="10.42578125" bestFit="1" customWidth="1"/>
    <col min="4" max="4" width="11.42578125" bestFit="1" customWidth="1"/>
    <col min="5" max="5" width="10.42578125" customWidth="1"/>
    <col min="6" max="6" width="39" style="2" bestFit="1" customWidth="1"/>
    <col min="7" max="7" width="28" bestFit="1" customWidth="1"/>
  </cols>
  <sheetData>
    <row r="1" spans="2:7" x14ac:dyDescent="0.25">
      <c r="E1" s="2"/>
    </row>
    <row r="2" spans="2:7" x14ac:dyDescent="0.25">
      <c r="B2" t="s">
        <v>55</v>
      </c>
      <c r="C2" s="3">
        <v>9</v>
      </c>
      <c r="D2" s="12" t="s">
        <v>53</v>
      </c>
      <c r="E2" s="2"/>
      <c r="F2" s="9" t="s">
        <v>54</v>
      </c>
      <c r="G2" s="9" t="s">
        <v>19</v>
      </c>
    </row>
    <row r="3" spans="2:7" x14ac:dyDescent="0.25">
      <c r="B3" t="s">
        <v>0</v>
      </c>
      <c r="C3" s="3">
        <v>10</v>
      </c>
      <c r="D3" s="12" t="s">
        <v>53</v>
      </c>
      <c r="E3" s="2"/>
      <c r="F3" s="9" t="s">
        <v>30</v>
      </c>
      <c r="G3" s="9" t="s">
        <v>19</v>
      </c>
    </row>
    <row r="4" spans="2:7" x14ac:dyDescent="0.25">
      <c r="B4" t="s">
        <v>8</v>
      </c>
      <c r="C4" s="4">
        <v>400</v>
      </c>
      <c r="D4" s="12" t="s">
        <v>6</v>
      </c>
      <c r="E4" s="2"/>
      <c r="F4" s="9" t="s">
        <v>31</v>
      </c>
      <c r="G4" s="9" t="s">
        <v>19</v>
      </c>
    </row>
    <row r="5" spans="2:7" x14ac:dyDescent="0.25">
      <c r="B5" t="s">
        <v>2</v>
      </c>
      <c r="C5" s="3">
        <v>1380</v>
      </c>
      <c r="D5" s="12" t="s">
        <v>3</v>
      </c>
      <c r="E5" s="2"/>
      <c r="F5" s="9" t="s">
        <v>32</v>
      </c>
      <c r="G5" s="9" t="s">
        <v>19</v>
      </c>
    </row>
    <row r="6" spans="2:7" x14ac:dyDescent="0.25">
      <c r="B6" t="s">
        <v>4</v>
      </c>
      <c r="C6" s="5">
        <v>0.3</v>
      </c>
      <c r="D6" s="12" t="s">
        <v>5</v>
      </c>
      <c r="E6" s="2"/>
      <c r="F6" s="9" t="s">
        <v>33</v>
      </c>
      <c r="G6" s="9" t="s">
        <v>19</v>
      </c>
    </row>
    <row r="7" spans="2:7" x14ac:dyDescent="0.25">
      <c r="B7" t="s">
        <v>23</v>
      </c>
      <c r="C7" s="4">
        <v>1</v>
      </c>
      <c r="D7" s="12" t="s">
        <v>24</v>
      </c>
      <c r="E7" s="2"/>
      <c r="F7" s="9" t="s">
        <v>34</v>
      </c>
      <c r="G7" s="9" t="s">
        <v>19</v>
      </c>
    </row>
    <row r="8" spans="2:7" x14ac:dyDescent="0.25">
      <c r="D8" s="13"/>
      <c r="E8" s="2"/>
      <c r="F8" s="9"/>
      <c r="G8" s="9"/>
    </row>
    <row r="9" spans="2:7" x14ac:dyDescent="0.25">
      <c r="B9" t="s">
        <v>9</v>
      </c>
      <c r="C9" s="4">
        <v>4</v>
      </c>
      <c r="D9" s="12" t="s">
        <v>50</v>
      </c>
      <c r="E9" s="2"/>
      <c r="F9" s="9" t="s">
        <v>35</v>
      </c>
      <c r="G9" s="9" t="s">
        <v>20</v>
      </c>
    </row>
    <row r="10" spans="2:7" x14ac:dyDescent="0.25">
      <c r="B10" t="s">
        <v>10</v>
      </c>
      <c r="C10" s="11">
        <f>INPUT_VraagUrenPerWeek * 52</f>
        <v>208</v>
      </c>
      <c r="D10" s="12" t="s">
        <v>51</v>
      </c>
      <c r="E10" s="2"/>
      <c r="F10" s="9" t="s">
        <v>36</v>
      </c>
      <c r="G10" s="9" t="s">
        <v>25</v>
      </c>
    </row>
    <row r="11" spans="2:7" x14ac:dyDescent="0.25">
      <c r="D11" s="13"/>
      <c r="E11" s="2"/>
      <c r="F11" s="9"/>
      <c r="G11" s="9"/>
    </row>
    <row r="12" spans="2:7" x14ac:dyDescent="0.25">
      <c r="B12" t="s">
        <v>11</v>
      </c>
      <c r="C12" s="10">
        <f>INPUT_GewonePrijs * (MIN(INPUT_LimietVoorLagePrijs, INPUT_VraagUrenPerJaar * INPUT_ConversieUurCheque)) + INPUT_VerhoogdePrijs * (MAX(0, INPUT_VraagUrenPerJaar * INPUT_ConversieUurCheque - INPUT_LimietVoorLagePrijs))</f>
        <v>1872</v>
      </c>
      <c r="D12" s="12" t="s">
        <v>3</v>
      </c>
      <c r="E12" s="2"/>
      <c r="F12" s="9" t="s">
        <v>37</v>
      </c>
      <c r="G12" s="9" t="s">
        <v>26</v>
      </c>
    </row>
    <row r="13" spans="2:7" x14ac:dyDescent="0.25">
      <c r="B13" t="s">
        <v>12</v>
      </c>
      <c r="C13" s="10">
        <f>(1 - INPUT_FiscaalVoordeel) * (MIN(INPUT_LimitFiscaal, CALC_BrutoKostPerJaar)) + MAX(0, CALC_BrutoKostPerJaar - INPUT_LimitFiscaal)</f>
        <v>1458</v>
      </c>
      <c r="D13" s="12" t="s">
        <v>3</v>
      </c>
      <c r="E13" s="2"/>
      <c r="F13" s="9" t="s">
        <v>38</v>
      </c>
      <c r="G13" s="9" t="s">
        <v>26</v>
      </c>
    </row>
    <row r="14" spans="2:7" x14ac:dyDescent="0.25">
      <c r="B14" t="s">
        <v>13</v>
      </c>
      <c r="C14" s="10">
        <f>CALC_BrutoKostPerJaar / 12</f>
        <v>156</v>
      </c>
      <c r="D14" s="12" t="s">
        <v>3</v>
      </c>
      <c r="E14" s="2"/>
      <c r="F14" s="9" t="s">
        <v>39</v>
      </c>
      <c r="G14" s="9" t="s">
        <v>26</v>
      </c>
    </row>
    <row r="15" spans="2:7" x14ac:dyDescent="0.25">
      <c r="B15" t="s">
        <v>14</v>
      </c>
      <c r="C15" s="10">
        <f>CALC_NettoKostPerJaar / 12</f>
        <v>121.5</v>
      </c>
      <c r="D15" s="12" t="s">
        <v>3</v>
      </c>
      <c r="E15" s="2"/>
      <c r="F15" s="9" t="s">
        <v>40</v>
      </c>
      <c r="G15" s="9" t="s">
        <v>26</v>
      </c>
    </row>
    <row r="16" spans="2:7" x14ac:dyDescent="0.25">
      <c r="B16" t="s">
        <v>15</v>
      </c>
      <c r="C16" s="10">
        <f>CALC_BrutoKostPerJaar / 52</f>
        <v>36</v>
      </c>
      <c r="D16" s="12" t="s">
        <v>3</v>
      </c>
      <c r="E16" s="2"/>
      <c r="F16" s="9" t="s">
        <v>41</v>
      </c>
      <c r="G16" s="9" t="s">
        <v>26</v>
      </c>
    </row>
    <row r="17" spans="2:7" x14ac:dyDescent="0.25">
      <c r="B17" t="s">
        <v>16</v>
      </c>
      <c r="C17" s="10">
        <f>CALC_NettoKostPerJaar / 52</f>
        <v>28.03846153846154</v>
      </c>
      <c r="D17" s="12" t="s">
        <v>3</v>
      </c>
      <c r="E17" s="2"/>
      <c r="F17" s="9" t="s">
        <v>42</v>
      </c>
      <c r="G17" s="9" t="s">
        <v>26</v>
      </c>
    </row>
    <row r="18" spans="2:7" x14ac:dyDescent="0.25">
      <c r="D18" s="13"/>
      <c r="E18" s="2"/>
      <c r="F18" s="9"/>
      <c r="G18" s="9"/>
    </row>
    <row r="19" spans="2:7" x14ac:dyDescent="0.25">
      <c r="B19" t="s">
        <v>17</v>
      </c>
      <c r="C19" s="8">
        <f>CALC_BrutoKostPerJaar - CALC_NettoKostPerJaar</f>
        <v>414</v>
      </c>
      <c r="D19" s="12" t="s">
        <v>3</v>
      </c>
      <c r="E19" s="2"/>
      <c r="F19" s="9" t="s">
        <v>48</v>
      </c>
      <c r="G19" s="9" t="s">
        <v>27</v>
      </c>
    </row>
    <row r="20" spans="2:7" x14ac:dyDescent="0.25">
      <c r="B20" t="s">
        <v>17</v>
      </c>
      <c r="C20" s="7">
        <f>OUTPUT_Belastingvoordeel_€ / CALC_BrutoKostPerJaar</f>
        <v>0.22115384615384615</v>
      </c>
      <c r="D20" s="12" t="s">
        <v>5</v>
      </c>
      <c r="E20" s="2"/>
      <c r="F20" s="9" t="s">
        <v>47</v>
      </c>
      <c r="G20" s="9" t="s">
        <v>27</v>
      </c>
    </row>
    <row r="21" spans="2:7" x14ac:dyDescent="0.25">
      <c r="D21" s="13"/>
      <c r="E21" s="2"/>
      <c r="F21" s="9"/>
      <c r="G21" s="9"/>
    </row>
    <row r="22" spans="2:7" x14ac:dyDescent="0.25">
      <c r="B22" t="s">
        <v>52</v>
      </c>
      <c r="C22" s="6">
        <f xml:space="preserve"> ( INPUT_LimitFiscaal / INPUT_GewonePrijs ) / INPUT_ConversieUurCheque / 52</f>
        <v>2.9487179487179489</v>
      </c>
      <c r="D22" s="12" t="s">
        <v>50</v>
      </c>
      <c r="E22" s="2"/>
      <c r="F22" s="9" t="s">
        <v>49</v>
      </c>
      <c r="G22" s="9" t="s">
        <v>21</v>
      </c>
    </row>
    <row r="23" spans="2:7" x14ac:dyDescent="0.25">
      <c r="D23" s="13"/>
      <c r="E23" s="2"/>
      <c r="F23" s="9"/>
      <c r="G23" s="9"/>
    </row>
    <row r="24" spans="2:7" x14ac:dyDescent="0.25">
      <c r="B24" t="s">
        <v>18</v>
      </c>
      <c r="C24" s="8">
        <f>CALC_NettoKostPerJaar / INPUT_VraagUrenPerJaar</f>
        <v>7.009615384615385</v>
      </c>
      <c r="D24" s="12" t="s">
        <v>1</v>
      </c>
      <c r="E24" s="2"/>
      <c r="F24" s="9" t="s">
        <v>43</v>
      </c>
      <c r="G24" s="9" t="s">
        <v>21</v>
      </c>
    </row>
    <row r="25" spans="2:7" x14ac:dyDescent="0.25">
      <c r="D25" s="13"/>
      <c r="E25" s="2"/>
      <c r="F25" s="9"/>
      <c r="G25" s="9"/>
    </row>
    <row r="26" spans="2:7" x14ac:dyDescent="0.25">
      <c r="B26" s="1" t="s">
        <v>28</v>
      </c>
      <c r="C26" s="4" t="s">
        <v>7</v>
      </c>
      <c r="D26" s="13"/>
      <c r="E26" s="2"/>
      <c r="F26" s="9" t="s">
        <v>45</v>
      </c>
      <c r="G26" s="9" t="s">
        <v>20</v>
      </c>
    </row>
    <row r="27" spans="2:7" x14ac:dyDescent="0.25">
      <c r="B27" s="1" t="s">
        <v>29</v>
      </c>
      <c r="C27" s="4" t="s">
        <v>22</v>
      </c>
      <c r="D27" s="13"/>
      <c r="E27" s="2"/>
      <c r="F27" s="9" t="s">
        <v>46</v>
      </c>
      <c r="G27" s="9" t="s">
        <v>20</v>
      </c>
    </row>
    <row r="28" spans="2:7" x14ac:dyDescent="0.25">
      <c r="D28" s="13"/>
      <c r="E28" s="2"/>
      <c r="F28" s="9"/>
      <c r="G28" s="9"/>
    </row>
    <row r="29" spans="2:7" x14ac:dyDescent="0.25">
      <c r="B29" s="1" t="str">
        <f>"De " &amp; LOWER(INPUT_KeuzeBrutoNetto) &amp; "kost per " &amp; LOWER(INPUT_KeuzePeriodiciteit) &amp; " is:"</f>
        <v>De nettokost per maand is:</v>
      </c>
      <c r="C29" s="8">
        <f ca="1">INDIRECT("CALC_" &amp; INPUT_KeuzeBrutoNetto &amp; "KostPer" &amp; INPUT_KeuzePeriodiciteit)</f>
        <v>121.5</v>
      </c>
      <c r="D29" s="12" t="s">
        <v>3</v>
      </c>
      <c r="E29" s="2"/>
      <c r="F29" s="9" t="s">
        <v>44</v>
      </c>
      <c r="G29" s="9" t="s">
        <v>21</v>
      </c>
    </row>
  </sheetData>
  <dataValidations count="2">
    <dataValidation type="list" allowBlank="1" showInputMessage="1" showErrorMessage="1" sqref="C26">
      <formula1>"Bruto,Netto"</formula1>
    </dataValidation>
    <dataValidation type="list" allowBlank="1" showInputMessage="1" showErrorMessage="1" sqref="C27">
      <formula1>"Week,Maand,Jaar"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Dienstencheques</vt:lpstr>
      <vt:lpstr>CALC_BrutoKostPerJaar</vt:lpstr>
      <vt:lpstr>CALC_BrutoKostPerMaand</vt:lpstr>
      <vt:lpstr>CALC_BrutoKostPerWeek</vt:lpstr>
      <vt:lpstr>CALC_NettoKostPerJaar</vt:lpstr>
      <vt:lpstr>CALC_NettoKostPerMaand</vt:lpstr>
      <vt:lpstr>CALC_NettoKostPerWeek</vt:lpstr>
      <vt:lpstr>INPUT_ConversieUurCheque</vt:lpstr>
      <vt:lpstr>INPUT_FiscaalVoordeel</vt:lpstr>
      <vt:lpstr>INPUT_GewonePrijs</vt:lpstr>
      <vt:lpstr>INPUT_KeuzeBrutoNetto</vt:lpstr>
      <vt:lpstr>INPUT_KeuzePeriodiciteit</vt:lpstr>
      <vt:lpstr>INPUT_LimietVoorLagePrijs</vt:lpstr>
      <vt:lpstr>INPUT_LimitFiscaal</vt:lpstr>
      <vt:lpstr>INPUT_VerhoogdePrijs</vt:lpstr>
      <vt:lpstr>INPUT_VraagUrenPerJaar</vt:lpstr>
      <vt:lpstr>INPUT_VraagUrenPerWeek</vt:lpstr>
      <vt:lpstr>OUTPUT_Belastingvoordeel_€</vt:lpstr>
      <vt:lpstr>OUTPUT_Belastingvoordeel_Perc</vt:lpstr>
      <vt:lpstr>OUTPUT_GemiddeldNettoUurtarief</vt:lpstr>
      <vt:lpstr>OUTPUT_KostVoorKeuzes</vt:lpstr>
      <vt:lpstr>OUTPUT_UrenMetEnkelBelastingvoordeel</vt:lpstr>
      <vt:lpstr>OUTPUT_UrenPerWeekMetEnkelBelastingvoordeel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2014-02-12T10:55:46Z</dcterms:created>
  <dcterms:modified xsi:type="dcterms:W3CDTF">2014-05-26T09:59:07Z</dcterms:modified>
</cp:coreProperties>
</file>