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480" yWindow="120" windowWidth="15195" windowHeight="11640" tabRatio="598" firstSheet="3" activeTab="10"/>
  </bookViews>
  <sheets>
    <sheet name="voorw opmk" sheetId="20" r:id="rId1"/>
    <sheet name="Dynamische grafiek" sheetId="15" r:id="rId2"/>
    <sheet name="Database crime" sheetId="21" r:id="rId3"/>
    <sheet name="Horizontale staven" sheetId="10" r:id="rId4"/>
    <sheet name="Oplopende trap" sheetId="4" r:id="rId5"/>
    <sheet name="Dikke staven" sheetId="8" r:id="rId6"/>
    <sheet name="Dubbele grafiek" sheetId="1" r:id="rId7"/>
    <sheet name="Taart met staaf" sheetId="14" r:id="rId8"/>
    <sheet name="2 staven" sheetId="11" r:id="rId9"/>
    <sheet name="Vraag &amp; aanbod" sheetId="12" r:id="rId10"/>
    <sheet name="Kubus" sheetId="16" r:id="rId11"/>
    <sheet name="Grafiek Vacature" sheetId="17" r:id="rId12"/>
    <sheet name="Grafiek Verkiezingen" sheetId="18" r:id="rId13"/>
    <sheet name="charts chart" sheetId="19" r:id="rId14"/>
  </sheets>
  <definedNames>
    <definedName name="_xlnm._FilterDatabase" localSheetId="2" hidden="1">'Database crime'!$B$5:$B$2344</definedName>
    <definedName name="ChtX">OFFSET('Database crime'!$C$4,ScrollVal,0,ZoomVal,1)</definedName>
    <definedName name="ChtY">OFFSET(ChtX,0,SeriesVal,,)</definedName>
    <definedName name="laatstevijfmaanden">OFFSET('Dynamische grafiek'!$B$2,COUNTIF('Dynamische grafiek'!$B$2:$B$25,"&lt;="&amp;TODAY())-1,,MIN(5,COUNTIF('Dynamische grafiek'!$B$2:$B$25,"&lt;="&amp;TODAY()))*-1)</definedName>
    <definedName name="laatstevijfwaarden">OFFSET(laatstevijfmaanden,,1)</definedName>
    <definedName name="newchtx">OFFSET('Database crime'!$C$4,ScrollVal,0,ZoomVal,1)</definedName>
    <definedName name="RMX_1">Kubus!$AL$8</definedName>
    <definedName name="RMX_2">Kubus!$AL$9</definedName>
    <definedName name="RMX_3">Kubus!$AL$10</definedName>
    <definedName name="RMY_1">Kubus!$AM$8</definedName>
    <definedName name="RMY_2">Kubus!$AM$9</definedName>
    <definedName name="RMY_3">Kubus!$AM$10</definedName>
    <definedName name="RMZ_1">Kubus!$AN$8</definedName>
    <definedName name="RMZ_2">Kubus!$AN$9</definedName>
    <definedName name="RMZ_3">Kubus!$AN$10</definedName>
    <definedName name="ScrollVal">'Database crime'!$S$33</definedName>
    <definedName name="SeriesVal">'Database crime'!$R$31</definedName>
    <definedName name="XCOS">Kubus!$AL$5</definedName>
    <definedName name="XROTATE">Kubus!$AM$14</definedName>
    <definedName name="XSIN">Kubus!$AL$4</definedName>
    <definedName name="YCOS">Kubus!$AM$5</definedName>
    <definedName name="YROTATE">Kubus!$AM$15</definedName>
    <definedName name="YSIN">Kubus!$AM$4</definedName>
    <definedName name="ZCOS">Kubus!$AN$5</definedName>
    <definedName name="ZoomVal">'Database crime'!$R$32</definedName>
    <definedName name="ZROTATE">Kubus!$AM$16</definedName>
    <definedName name="ZSIN">Kubus!$AN$4</definedName>
  </definedNames>
  <calcPr calcId="152511"/>
</workbook>
</file>

<file path=xl/calcChain.xml><?xml version="1.0" encoding="utf-8"?>
<calcChain xmlns="http://schemas.openxmlformats.org/spreadsheetml/2006/main">
  <c r="C2" i="20" l="1"/>
  <c r="S33" i="21"/>
  <c r="R30" i="21"/>
  <c r="D2" i="20"/>
  <c r="C3" i="20"/>
  <c r="D3" i="20"/>
  <c r="C4" i="20"/>
  <c r="D4" i="20"/>
  <c r="C5" i="20"/>
  <c r="D5" i="20"/>
  <c r="C6" i="20"/>
  <c r="D6" i="20"/>
  <c r="D2" i="19"/>
  <c r="B4" i="19"/>
  <c r="E4" i="19"/>
  <c r="F4" i="19"/>
  <c r="B5" i="19"/>
  <c r="C5" i="19" s="1"/>
  <c r="B6" i="19"/>
  <c r="C6" i="19" s="1"/>
  <c r="B7" i="19"/>
  <c r="C7" i="19" s="1"/>
  <c r="B8" i="19"/>
  <c r="C8" i="19" s="1"/>
  <c r="B9" i="19"/>
  <c r="C9" i="19" s="1"/>
  <c r="B10" i="19"/>
  <c r="C10" i="19" s="1"/>
  <c r="B11" i="19"/>
  <c r="C11" i="19" s="1"/>
  <c r="B4" i="18"/>
  <c r="D6" i="18"/>
  <c r="D7" i="18"/>
  <c r="D8" i="18"/>
  <c r="D9" i="18"/>
  <c r="D10" i="18"/>
  <c r="D11" i="18"/>
  <c r="D12" i="18"/>
  <c r="D13" i="18"/>
  <c r="D14" i="18"/>
  <c r="D15" i="18"/>
  <c r="D16" i="18"/>
  <c r="A3" i="17"/>
  <c r="C3" i="17"/>
  <c r="E3" i="17"/>
  <c r="A4" i="17"/>
  <c r="A22" i="17" s="1"/>
  <c r="C4" i="17"/>
  <c r="E4" i="17"/>
  <c r="A5" i="17"/>
  <c r="A16" i="17" s="1"/>
  <c r="C5" i="17"/>
  <c r="E5" i="17"/>
  <c r="A6" i="17"/>
  <c r="C6" i="17"/>
  <c r="E6" i="17"/>
  <c r="A7" i="17"/>
  <c r="C7" i="17"/>
  <c r="E7" i="17"/>
  <c r="A8" i="17"/>
  <c r="C8" i="17"/>
  <c r="E8" i="17"/>
  <c r="A9" i="17"/>
  <c r="C9" i="17"/>
  <c r="E9" i="17"/>
  <c r="A10" i="17"/>
  <c r="C10" i="17"/>
  <c r="E10" i="17"/>
  <c r="A11" i="17"/>
  <c r="C11" i="17"/>
  <c r="E11" i="17"/>
  <c r="A12" i="17"/>
  <c r="C12" i="17"/>
  <c r="E12" i="17"/>
  <c r="A13" i="17"/>
  <c r="C13" i="17"/>
  <c r="E13" i="17"/>
  <c r="C16" i="17"/>
  <c r="A17" i="17"/>
  <c r="B17" i="17" s="1"/>
  <c r="C17" i="17"/>
  <c r="C18" i="17"/>
  <c r="C19" i="17"/>
  <c r="C20" i="17"/>
  <c r="C21" i="17"/>
  <c r="C22" i="17"/>
  <c r="C23" i="17"/>
  <c r="C24" i="17"/>
  <c r="A25" i="17"/>
  <c r="B25" i="17" s="1"/>
  <c r="C25" i="17"/>
  <c r="C26" i="17"/>
  <c r="AM5" i="16"/>
  <c r="AN5" i="16"/>
  <c r="AL8" i="16" s="1"/>
  <c r="AN4" i="16"/>
  <c r="AM8" i="16" s="1"/>
  <c r="AM4" i="16"/>
  <c r="AN8" i="16"/>
  <c r="AL4" i="16"/>
  <c r="AL5" i="16"/>
  <c r="AN10" i="16" s="1"/>
  <c r="AN9" i="16"/>
  <c r="N3" i="16"/>
  <c r="W3" i="16"/>
  <c r="N4" i="16"/>
  <c r="W4" i="16"/>
  <c r="W5" i="16"/>
  <c r="N6" i="16"/>
  <c r="W6" i="16"/>
  <c r="AF6" i="16"/>
  <c r="N7" i="16"/>
  <c r="W7" i="16"/>
  <c r="AF7" i="16"/>
  <c r="W8" i="16"/>
  <c r="N9" i="16"/>
  <c r="O9" i="16"/>
  <c r="W9" i="16"/>
  <c r="N10" i="16"/>
  <c r="O10" i="16"/>
  <c r="W10" i="16"/>
  <c r="W11" i="16"/>
  <c r="N12" i="16"/>
  <c r="W12" i="16"/>
  <c r="N13" i="16"/>
  <c r="W13" i="16"/>
  <c r="AF13" i="16"/>
  <c r="W14" i="16"/>
  <c r="AF14" i="16"/>
  <c r="N15" i="16"/>
  <c r="O15" i="16"/>
  <c r="W15" i="16"/>
  <c r="AG15" i="16"/>
  <c r="N16" i="16"/>
  <c r="O16" i="16"/>
  <c r="W16" i="16"/>
  <c r="AG16" i="16"/>
  <c r="W17" i="16"/>
  <c r="AE17" i="16"/>
  <c r="N18" i="16"/>
  <c r="W18" i="16"/>
  <c r="AE18" i="16"/>
  <c r="N19" i="16"/>
  <c r="W19" i="16"/>
  <c r="W20" i="16"/>
  <c r="N21" i="16"/>
  <c r="W21" i="16"/>
  <c r="N22" i="16"/>
  <c r="W22" i="16"/>
  <c r="AF22" i="16"/>
  <c r="V23" i="16"/>
  <c r="AE23" i="16"/>
  <c r="N24" i="16"/>
  <c r="V24" i="16"/>
  <c r="N25" i="16"/>
  <c r="V25" i="16"/>
  <c r="AF25" i="16"/>
  <c r="V26" i="16"/>
  <c r="AF26" i="16"/>
  <c r="N27" i="16"/>
  <c r="O27" i="16"/>
  <c r="V27" i="16"/>
  <c r="AF27" i="16"/>
  <c r="N28" i="16"/>
  <c r="O28" i="16"/>
  <c r="V28" i="16"/>
  <c r="V29" i="16"/>
  <c r="AF29" i="16"/>
  <c r="N30" i="16"/>
  <c r="O30" i="16"/>
  <c r="V30" i="16"/>
  <c r="N31" i="16"/>
  <c r="O31" i="16"/>
  <c r="V31" i="16"/>
  <c r="V32" i="16"/>
  <c r="N33" i="16"/>
  <c r="V33" i="16"/>
  <c r="N34" i="16"/>
  <c r="V34" i="16"/>
  <c r="V35" i="16"/>
  <c r="N36" i="16"/>
  <c r="V36" i="16"/>
  <c r="N37" i="16"/>
  <c r="V37" i="16"/>
  <c r="V38" i="16"/>
  <c r="N39" i="16"/>
  <c r="O39" i="16"/>
  <c r="V39" i="16"/>
  <c r="N40" i="16"/>
  <c r="O40" i="16"/>
  <c r="V40" i="16"/>
  <c r="V41" i="16"/>
  <c r="N42" i="16"/>
  <c r="O42" i="16"/>
  <c r="V42" i="16"/>
  <c r="N43" i="16"/>
  <c r="O43" i="16"/>
  <c r="X43" i="16"/>
  <c r="A44" i="16"/>
  <c r="X44" i="16"/>
  <c r="N45" i="16"/>
  <c r="O45" i="16"/>
  <c r="X45" i="16"/>
  <c r="N46" i="16"/>
  <c r="O46" i="16"/>
  <c r="X46" i="16"/>
  <c r="X47" i="16"/>
  <c r="N48" i="16"/>
  <c r="O48" i="16"/>
  <c r="X48" i="16"/>
  <c r="N49" i="16"/>
  <c r="O49" i="16"/>
  <c r="X49" i="16"/>
  <c r="X50" i="16"/>
  <c r="X51" i="16"/>
  <c r="X52" i="16"/>
  <c r="X53" i="16"/>
  <c r="X54" i="16"/>
  <c r="X55" i="16"/>
  <c r="X56" i="16"/>
  <c r="X57" i="16"/>
  <c r="X58" i="16"/>
  <c r="X59" i="16"/>
  <c r="X60" i="16"/>
  <c r="X61" i="16"/>
  <c r="X62" i="16"/>
  <c r="W72" i="16"/>
  <c r="X72" i="16"/>
  <c r="W73" i="16"/>
  <c r="X73" i="16"/>
  <c r="W74" i="16"/>
  <c r="X74" i="16"/>
  <c r="W75" i="16"/>
  <c r="X75" i="16"/>
  <c r="W76" i="16"/>
  <c r="X76" i="16"/>
  <c r="W77" i="16"/>
  <c r="X77" i="16"/>
  <c r="W78" i="16"/>
  <c r="X78" i="16"/>
  <c r="W79" i="16"/>
  <c r="X79" i="16"/>
  <c r="W80" i="16"/>
  <c r="X80" i="16"/>
  <c r="W81" i="16"/>
  <c r="X81" i="16"/>
  <c r="W82" i="16"/>
  <c r="X82" i="16"/>
  <c r="W83" i="16"/>
  <c r="X83" i="16"/>
  <c r="W84" i="16"/>
  <c r="X84" i="16"/>
  <c r="W85" i="16"/>
  <c r="X85" i="16"/>
  <c r="W86" i="16"/>
  <c r="X86" i="16"/>
  <c r="W87" i="16"/>
  <c r="X87" i="16"/>
  <c r="W88" i="16"/>
  <c r="X88" i="16"/>
  <c r="W89" i="16"/>
  <c r="X89" i="16"/>
  <c r="W90" i="16"/>
  <c r="X90" i="16"/>
  <c r="W91" i="16"/>
  <c r="X91" i="16"/>
  <c r="W92" i="16"/>
  <c r="X92" i="16"/>
  <c r="W93" i="16"/>
  <c r="X93" i="16"/>
  <c r="W94" i="16"/>
  <c r="X94" i="16"/>
  <c r="W95" i="16"/>
  <c r="X95" i="16"/>
  <c r="W96" i="16"/>
  <c r="X96" i="16"/>
  <c r="W97" i="16"/>
  <c r="X97" i="16"/>
  <c r="W98" i="16"/>
  <c r="X98" i="16"/>
  <c r="W99" i="16"/>
  <c r="X99" i="16"/>
  <c r="W100" i="16"/>
  <c r="X100" i="16"/>
  <c r="W101" i="16"/>
  <c r="X101" i="16"/>
  <c r="W102" i="16"/>
  <c r="X102" i="16"/>
  <c r="W103" i="16"/>
  <c r="X103" i="16"/>
  <c r="W104" i="16"/>
  <c r="X104" i="16"/>
  <c r="W105" i="16"/>
  <c r="X105" i="16"/>
  <c r="W106" i="16"/>
  <c r="X106" i="16"/>
  <c r="W107" i="16"/>
  <c r="X107" i="16"/>
  <c r="W108" i="16"/>
  <c r="X108" i="16"/>
  <c r="W109" i="16"/>
  <c r="X109" i="16"/>
  <c r="W110" i="16"/>
  <c r="X110" i="16"/>
  <c r="W111" i="16"/>
  <c r="X111" i="16"/>
  <c r="W112" i="16"/>
  <c r="X112" i="16"/>
  <c r="W113" i="16"/>
  <c r="X113" i="16"/>
  <c r="W114" i="16"/>
  <c r="X114" i="16"/>
  <c r="W115" i="16"/>
  <c r="X115" i="16"/>
  <c r="W116" i="16"/>
  <c r="X116" i="16"/>
  <c r="W117" i="16"/>
  <c r="X117" i="16"/>
  <c r="W118" i="16"/>
  <c r="X118" i="16"/>
  <c r="W119" i="16"/>
  <c r="X119" i="16"/>
  <c r="W120" i="16"/>
  <c r="X120" i="16"/>
  <c r="W121" i="16"/>
  <c r="X121" i="16"/>
  <c r="C5" i="14"/>
  <c r="C6" i="14"/>
  <c r="C7" i="14"/>
  <c r="C8" i="14"/>
  <c r="C4" i="14"/>
  <c r="C3" i="14"/>
  <c r="A7" i="12"/>
  <c r="A21" i="12"/>
  <c r="Q46" i="12"/>
  <c r="A6" i="12"/>
  <c r="N27" i="1"/>
  <c r="N26" i="1"/>
  <c r="N20" i="1"/>
  <c r="N25" i="1"/>
  <c r="N24" i="1"/>
  <c r="N23" i="1"/>
  <c r="N22" i="1"/>
  <c r="N21" i="1"/>
  <c r="P5" i="1"/>
  <c r="Q28" i="1"/>
  <c r="Q27" i="1"/>
  <c r="Q26" i="1"/>
  <c r="Q25" i="1"/>
  <c r="Q24" i="1"/>
  <c r="Q23" i="1"/>
  <c r="Q22" i="1"/>
  <c r="Q21" i="1"/>
  <c r="Q20" i="1"/>
  <c r="Z2" i="1"/>
  <c r="Z4" i="1"/>
  <c r="Z5" i="1"/>
  <c r="Z6" i="1"/>
  <c r="Z7" i="1"/>
  <c r="Z8" i="1"/>
  <c r="Z9" i="1"/>
  <c r="Z3" i="1"/>
  <c r="P3" i="1"/>
  <c r="O34" i="1" s="1"/>
  <c r="P4" i="1"/>
  <c r="O35" i="1"/>
  <c r="O36" i="1"/>
  <c r="P6" i="1"/>
  <c r="O37" i="1"/>
  <c r="P7" i="1"/>
  <c r="O38" i="1" s="1"/>
  <c r="P8" i="1"/>
  <c r="O39" i="1"/>
  <c r="O40" i="1"/>
  <c r="O33" i="1"/>
  <c r="D20" i="4"/>
  <c r="A20" i="4" s="1"/>
  <c r="K20" i="4"/>
  <c r="A21" i="4"/>
  <c r="D21" i="4"/>
  <c r="K21" i="4"/>
  <c r="D22" i="4"/>
  <c r="K22" i="4"/>
  <c r="D23" i="4"/>
  <c r="A23" i="4" s="1"/>
  <c r="K23" i="4"/>
  <c r="D24" i="4"/>
  <c r="A24" i="4" s="1"/>
  <c r="K24" i="4"/>
  <c r="A25" i="4"/>
  <c r="D25" i="4"/>
  <c r="K25" i="4"/>
  <c r="A26" i="4"/>
  <c r="D26" i="4"/>
  <c r="K26" i="4"/>
  <c r="D27" i="4"/>
  <c r="A27" i="4" s="1"/>
  <c r="K27" i="4"/>
  <c r="D28" i="4"/>
  <c r="A28" i="4" s="1"/>
  <c r="K28" i="4"/>
  <c r="A29" i="4"/>
  <c r="D29" i="4"/>
  <c r="K29" i="4"/>
  <c r="D30" i="4"/>
  <c r="K30" i="4"/>
  <c r="B33" i="4"/>
  <c r="A34" i="4"/>
  <c r="A35" i="4" s="1"/>
  <c r="A36" i="4" s="1"/>
  <c r="A37" i="4" s="1"/>
  <c r="A38" i="4" s="1"/>
  <c r="A39" i="4" s="1"/>
  <c r="A40" i="4" s="1"/>
  <c r="B34" i="4"/>
  <c r="C34" i="4"/>
  <c r="C35" i="4"/>
  <c r="C36" i="4"/>
  <c r="C37" i="4"/>
  <c r="B38" i="4"/>
  <c r="C38" i="4"/>
  <c r="B39" i="4"/>
  <c r="C39" i="4"/>
  <c r="C40" i="4"/>
  <c r="A41" i="4"/>
  <c r="A42" i="4" s="1"/>
  <c r="A43" i="4" s="1"/>
  <c r="C41" i="4"/>
  <c r="B42" i="4"/>
  <c r="C42" i="4"/>
  <c r="P35" i="1"/>
  <c r="P36" i="1"/>
  <c r="P37" i="1"/>
  <c r="P38" i="1"/>
  <c r="P39" i="1"/>
  <c r="P40" i="1"/>
  <c r="P34" i="1"/>
  <c r="N34" i="1"/>
  <c r="N35" i="1"/>
  <c r="N36" i="1" s="1"/>
  <c r="N37" i="1" s="1"/>
  <c r="N38" i="1" s="1"/>
  <c r="N39" i="1" s="1"/>
  <c r="N40" i="1" s="1"/>
  <c r="C14" i="11"/>
  <c r="Z39" i="16" l="1"/>
  <c r="Q45" i="16"/>
  <c r="Z56" i="16"/>
  <c r="H36" i="16"/>
  <c r="Q49" i="16"/>
  <c r="Z43" i="16"/>
  <c r="Z30" i="16"/>
  <c r="AM9" i="16"/>
  <c r="H37" i="16"/>
  <c r="Z32" i="16"/>
  <c r="Z31" i="16"/>
  <c r="Z28" i="16"/>
  <c r="Z26" i="16"/>
  <c r="D8" i="19"/>
  <c r="G6" i="19"/>
  <c r="E6" i="19" s="1"/>
  <c r="D10" i="19"/>
  <c r="D6" i="19"/>
  <c r="D4" i="19"/>
  <c r="G4" i="19" s="1"/>
  <c r="C4" i="19"/>
  <c r="G5" i="19"/>
  <c r="G8" i="19"/>
  <c r="E8" i="19" s="1"/>
  <c r="Z42" i="16"/>
  <c r="B35" i="4"/>
  <c r="A22" i="4"/>
  <c r="H3" i="16"/>
  <c r="Q3" i="16"/>
  <c r="AI7" i="16"/>
  <c r="H10" i="16"/>
  <c r="AI14" i="16"/>
  <c r="AI16" i="16"/>
  <c r="H18" i="16"/>
  <c r="AI25" i="16"/>
  <c r="H27" i="16"/>
  <c r="Q28" i="16"/>
  <c r="H31" i="16"/>
  <c r="H33" i="16"/>
  <c r="AI33" i="16"/>
  <c r="Q48" i="16"/>
  <c r="Z51" i="16"/>
  <c r="Z59" i="16"/>
  <c r="Q4" i="16"/>
  <c r="Z6" i="16"/>
  <c r="AI13" i="16"/>
  <c r="Z23" i="16"/>
  <c r="Q25" i="16"/>
  <c r="AI34" i="16"/>
  <c r="Q37" i="16"/>
  <c r="Z57" i="16"/>
  <c r="Q9" i="16"/>
  <c r="AI10" i="16"/>
  <c r="H12" i="16"/>
  <c r="H13" i="16"/>
  <c r="Z15" i="16"/>
  <c r="AI18" i="16"/>
  <c r="Z19" i="16"/>
  <c r="Q21" i="16"/>
  <c r="Q22" i="16"/>
  <c r="Q30" i="16"/>
  <c r="AI31" i="16"/>
  <c r="Z41" i="16"/>
  <c r="Z46" i="16"/>
  <c r="Z54" i="16"/>
  <c r="Z62" i="16"/>
  <c r="Z5" i="16"/>
  <c r="Q7" i="16"/>
  <c r="H15" i="16"/>
  <c r="Q16" i="16"/>
  <c r="Q24" i="16"/>
  <c r="AI27" i="16"/>
  <c r="H34" i="16"/>
  <c r="Q36" i="16"/>
  <c r="Z45" i="16"/>
  <c r="Z49" i="16"/>
  <c r="H4" i="16"/>
  <c r="AI4" i="16"/>
  <c r="Q6" i="16"/>
  <c r="H7" i="16"/>
  <c r="Z10" i="16"/>
  <c r="Z11" i="16"/>
  <c r="Z13" i="16"/>
  <c r="H25" i="16"/>
  <c r="Z3" i="16"/>
  <c r="Z8" i="16"/>
  <c r="Z17" i="16"/>
  <c r="Q18" i="16"/>
  <c r="H19" i="16"/>
  <c r="AI29" i="16"/>
  <c r="Q33" i="16"/>
  <c r="Q40" i="16"/>
  <c r="Z44" i="16"/>
  <c r="Z48" i="16"/>
  <c r="Z52" i="16"/>
  <c r="Z60" i="16"/>
  <c r="H24" i="16"/>
  <c r="H6" i="16"/>
  <c r="Z9" i="16"/>
  <c r="Q10" i="16"/>
  <c r="Q12" i="16"/>
  <c r="Q13" i="16"/>
  <c r="AI15" i="16"/>
  <c r="Z20" i="16"/>
  <c r="Z21" i="16"/>
  <c r="Z22" i="16"/>
  <c r="Q27" i="16"/>
  <c r="H28" i="16"/>
  <c r="Q31" i="16"/>
  <c r="Q39" i="16"/>
  <c r="Q43" i="16"/>
  <c r="Z47" i="16"/>
  <c r="Z55" i="16"/>
  <c r="AI9" i="16"/>
  <c r="H16" i="16"/>
  <c r="Z18" i="16"/>
  <c r="H21" i="16"/>
  <c r="AI26" i="16"/>
  <c r="AI32" i="16"/>
  <c r="Q46" i="16"/>
  <c r="Z53" i="16"/>
  <c r="AI3" i="16"/>
  <c r="Z4" i="16"/>
  <c r="AI6" i="16"/>
  <c r="Z7" i="16"/>
  <c r="H9" i="16"/>
  <c r="Z14" i="16"/>
  <c r="Z16" i="16"/>
  <c r="AI23" i="16"/>
  <c r="Z24" i="16"/>
  <c r="Z25" i="16"/>
  <c r="AI28" i="16"/>
  <c r="H30" i="16"/>
  <c r="Q34" i="16"/>
  <c r="Z35" i="16"/>
  <c r="Z36" i="16"/>
  <c r="Z37" i="16"/>
  <c r="Q42" i="16"/>
  <c r="Z50" i="16"/>
  <c r="Z58" i="16"/>
  <c r="Q15" i="16"/>
  <c r="AI17" i="16"/>
  <c r="Q19" i="16"/>
  <c r="H22" i="16"/>
  <c r="AI30" i="16"/>
  <c r="Z33" i="16"/>
  <c r="Z40" i="16"/>
  <c r="Z61" i="16"/>
  <c r="Z12" i="16"/>
  <c r="AI22" i="16"/>
  <c r="Z27" i="16"/>
  <c r="Z38" i="16"/>
  <c r="Z29" i="16"/>
  <c r="A30" i="4"/>
  <c r="B43" i="4"/>
  <c r="Z34" i="16"/>
  <c r="B16" i="17"/>
  <c r="E16" i="17"/>
  <c r="D16" i="17"/>
  <c r="B22" i="17"/>
  <c r="D22" i="17"/>
  <c r="E22" i="17"/>
  <c r="A23" i="17"/>
  <c r="D9" i="19"/>
  <c r="D5" i="19"/>
  <c r="A20" i="17"/>
  <c r="G9" i="19"/>
  <c r="B40" i="4"/>
  <c r="B37" i="4"/>
  <c r="AM10" i="16"/>
  <c r="A26" i="17"/>
  <c r="A18" i="17"/>
  <c r="G10" i="19"/>
  <c r="AL10" i="16"/>
  <c r="AL9" i="16"/>
  <c r="AA39" i="16" s="1"/>
  <c r="E25" i="17"/>
  <c r="A21" i="17"/>
  <c r="E17" i="17"/>
  <c r="A24" i="17"/>
  <c r="D17" i="17"/>
  <c r="G11" i="19"/>
  <c r="G7" i="19"/>
  <c r="B36" i="4"/>
  <c r="A19" i="17"/>
  <c r="D11" i="19"/>
  <c r="D7" i="19"/>
  <c r="D25" i="17"/>
  <c r="B41" i="4"/>
  <c r="AA34" i="16" l="1"/>
  <c r="F6" i="19"/>
  <c r="AA28" i="16"/>
  <c r="AA30" i="16"/>
  <c r="AA31" i="16"/>
  <c r="E5" i="19"/>
  <c r="F8" i="19"/>
  <c r="F5" i="19"/>
  <c r="AA38" i="16"/>
  <c r="B19" i="17"/>
  <c r="D19" i="17"/>
  <c r="E19" i="17"/>
  <c r="E11" i="19"/>
  <c r="F11" i="19"/>
  <c r="F9" i="19"/>
  <c r="E9" i="19"/>
  <c r="I4" i="16"/>
  <c r="AJ4" i="16"/>
  <c r="R6" i="16"/>
  <c r="I7" i="16"/>
  <c r="AA10" i="16"/>
  <c r="AA11" i="16"/>
  <c r="AA12" i="16"/>
  <c r="AA13" i="16"/>
  <c r="AJ22" i="16"/>
  <c r="I24" i="16"/>
  <c r="I25" i="16"/>
  <c r="I36" i="16"/>
  <c r="I37" i="16"/>
  <c r="AA43" i="16"/>
  <c r="R45" i="16"/>
  <c r="R49" i="16"/>
  <c r="AA56" i="16"/>
  <c r="I12" i="16"/>
  <c r="AA15" i="16"/>
  <c r="AJ18" i="16"/>
  <c r="R21" i="16"/>
  <c r="R30" i="16"/>
  <c r="AJ31" i="16"/>
  <c r="AA41" i="16"/>
  <c r="AA54" i="16"/>
  <c r="AA62" i="16"/>
  <c r="AJ17" i="16"/>
  <c r="AJ26" i="16"/>
  <c r="R3" i="16"/>
  <c r="AJ7" i="16"/>
  <c r="I10" i="16"/>
  <c r="AJ14" i="16"/>
  <c r="AJ16" i="16"/>
  <c r="I18" i="16"/>
  <c r="AJ25" i="16"/>
  <c r="I27" i="16"/>
  <c r="R28" i="16"/>
  <c r="I31" i="16"/>
  <c r="I33" i="16"/>
  <c r="AJ33" i="16"/>
  <c r="R48" i="16"/>
  <c r="AA51" i="16"/>
  <c r="AA59" i="16"/>
  <c r="R9" i="16"/>
  <c r="AJ10" i="16"/>
  <c r="I13" i="16"/>
  <c r="AA19" i="16"/>
  <c r="R22" i="16"/>
  <c r="AA46" i="16"/>
  <c r="AJ9" i="16"/>
  <c r="R15" i="16"/>
  <c r="I16" i="16"/>
  <c r="AA18" i="16"/>
  <c r="R19" i="16"/>
  <c r="I22" i="16"/>
  <c r="R4" i="16"/>
  <c r="AA5" i="16"/>
  <c r="AA6" i="16"/>
  <c r="R7" i="16"/>
  <c r="AJ13" i="16"/>
  <c r="I15" i="16"/>
  <c r="R16" i="16"/>
  <c r="AA23" i="16"/>
  <c r="R24" i="16"/>
  <c r="R25" i="16"/>
  <c r="AJ27" i="16"/>
  <c r="I34" i="16"/>
  <c r="AJ34" i="16"/>
  <c r="R36" i="16"/>
  <c r="R37" i="16"/>
  <c r="AA45" i="16"/>
  <c r="AA49" i="16"/>
  <c r="AA57" i="16"/>
  <c r="AA3" i="16"/>
  <c r="AA8" i="16"/>
  <c r="AA17" i="16"/>
  <c r="R18" i="16"/>
  <c r="I19" i="16"/>
  <c r="AJ29" i="16"/>
  <c r="R33" i="16"/>
  <c r="R40" i="16"/>
  <c r="AA44" i="16"/>
  <c r="AA48" i="16"/>
  <c r="AA52" i="16"/>
  <c r="AA60" i="16"/>
  <c r="I3" i="16"/>
  <c r="AJ3" i="16"/>
  <c r="AA4" i="16"/>
  <c r="AJ6" i="16"/>
  <c r="I9" i="16"/>
  <c r="AA14" i="16"/>
  <c r="AA16" i="16"/>
  <c r="AA24" i="16"/>
  <c r="I30" i="16"/>
  <c r="R34" i="16"/>
  <c r="AA36" i="16"/>
  <c r="R42" i="16"/>
  <c r="AA58" i="16"/>
  <c r="I21" i="16"/>
  <c r="I6" i="16"/>
  <c r="AA9" i="16"/>
  <c r="R10" i="16"/>
  <c r="R12" i="16"/>
  <c r="R13" i="16"/>
  <c r="AJ15" i="16"/>
  <c r="AA20" i="16"/>
  <c r="AA21" i="16"/>
  <c r="AA22" i="16"/>
  <c r="R27" i="16"/>
  <c r="I28" i="16"/>
  <c r="R31" i="16"/>
  <c r="R39" i="16"/>
  <c r="R43" i="16"/>
  <c r="AA47" i="16"/>
  <c r="AA55" i="16"/>
  <c r="AA7" i="16"/>
  <c r="AJ23" i="16"/>
  <c r="AA25" i="16"/>
  <c r="AJ28" i="16"/>
  <c r="AA35" i="16"/>
  <c r="AA37" i="16"/>
  <c r="AA50" i="16"/>
  <c r="AJ30" i="16"/>
  <c r="AA40" i="16"/>
  <c r="AA33" i="16"/>
  <c r="AA53" i="16"/>
  <c r="R46" i="16"/>
  <c r="AA61" i="16"/>
  <c r="AJ32" i="16"/>
  <c r="AA32" i="16"/>
  <c r="E7" i="19"/>
  <c r="F7" i="19"/>
  <c r="F10" i="19"/>
  <c r="E10" i="19"/>
  <c r="E18" i="17"/>
  <c r="D18" i="17"/>
  <c r="B18" i="17"/>
  <c r="D20" i="17"/>
  <c r="E20" i="17"/>
  <c r="B20" i="17"/>
  <c r="E26" i="17"/>
  <c r="D26" i="17"/>
  <c r="B26" i="17"/>
  <c r="AA42" i="16"/>
  <c r="B24" i="17"/>
  <c r="E24" i="17"/>
  <c r="D24" i="17"/>
  <c r="AA27" i="16"/>
  <c r="E21" i="17"/>
  <c r="B21" i="17"/>
  <c r="D21" i="17"/>
  <c r="AA26" i="16"/>
  <c r="D23" i="17"/>
  <c r="E23" i="17"/>
  <c r="B23" i="17"/>
  <c r="AA29" i="16"/>
</calcChain>
</file>

<file path=xl/sharedStrings.xml><?xml version="1.0" encoding="utf-8"?>
<sst xmlns="http://schemas.openxmlformats.org/spreadsheetml/2006/main" count="2725" uniqueCount="294">
  <si>
    <t>original</t>
  </si>
  <si>
    <t>X-value</t>
  </si>
  <si>
    <t>Y-labels</t>
  </si>
  <si>
    <t>X-values</t>
  </si>
  <si>
    <t>Y-values</t>
  </si>
  <si>
    <t>Reeks 1</t>
  </si>
  <si>
    <t>Reeks 2</t>
  </si>
  <si>
    <t>Reeks 3</t>
  </si>
  <si>
    <t>Labels</t>
  </si>
  <si>
    <t>Reeks voor labels</t>
  </si>
  <si>
    <t>Reeks voor streepjes</t>
  </si>
  <si>
    <t>Hoogte</t>
  </si>
  <si>
    <t>X-error bar</t>
  </si>
  <si>
    <t xml:space="preserve">Vlootproductiviteit  </t>
  </si>
  <si>
    <t xml:space="preserve">Zeteldensiteit  </t>
  </si>
  <si>
    <t xml:space="preserve">Regionale luchthavens  </t>
  </si>
  <si>
    <t xml:space="preserve">Online ticketverkoop  </t>
  </si>
  <si>
    <t xml:space="preserve">Ticketprocedures  </t>
  </si>
  <si>
    <t xml:space="preserve">Administratiekosten  </t>
  </si>
  <si>
    <t xml:space="preserve">Geen maaltijden en  
extra services  </t>
  </si>
  <si>
    <t xml:space="preserve">Minimale 'station  
costs'   </t>
  </si>
  <si>
    <t xml:space="preserve">Gestandaardiseerde  
vloot  </t>
  </si>
  <si>
    <t xml:space="preserve">Personeel: kosten  
en productiviteit  </t>
  </si>
  <si>
    <r>
      <t xml:space="preserve">Kostenvoordeel </t>
    </r>
    <r>
      <rPr>
        <sz val="10"/>
        <rFont val="Arial"/>
        <family val="2"/>
      </rPr>
      <t xml:space="preserve"> 
t.o.v. FSC (%)  </t>
    </r>
  </si>
  <si>
    <t>Top 3 FSCs</t>
  </si>
  <si>
    <t>Ryanair</t>
  </si>
  <si>
    <t>Reeks voor Y-as labels</t>
  </si>
  <si>
    <t>Administratieve kosten</t>
  </si>
  <si>
    <t>Verkopen en distributie</t>
  </si>
  <si>
    <t>Passenger services</t>
  </si>
  <si>
    <t>Brandstof</t>
  </si>
  <si>
    <t>Onderhoud</t>
  </si>
  <si>
    <t>Personeel</t>
  </si>
  <si>
    <t>Grondafhandeling</t>
  </si>
  <si>
    <t>Luchthaventaksen</t>
  </si>
  <si>
    <t>Aircraft ownership</t>
  </si>
  <si>
    <t>Internationaal</t>
  </si>
  <si>
    <t>Nationaal</t>
  </si>
  <si>
    <t>Top 3 VK charters</t>
  </si>
  <si>
    <t>easyJet</t>
  </si>
  <si>
    <t>Regionale luchthaven</t>
  </si>
  <si>
    <t>Continentale hub-luchthaven</t>
  </si>
  <si>
    <t>EasyJet</t>
  </si>
  <si>
    <t>Andere</t>
  </si>
  <si>
    <t>Europese LCC (excl. Ryanair en EasyJet)</t>
  </si>
  <si>
    <t>Intra-Europese passagiersluchtvaartmarkt</t>
  </si>
  <si>
    <t>LCC</t>
  </si>
  <si>
    <t>Charters</t>
  </si>
  <si>
    <t>Netwerk-carriers</t>
  </si>
  <si>
    <r>
      <t xml:space="preserve">Operationele marge
</t>
    </r>
    <r>
      <rPr>
        <sz val="12"/>
        <color indexed="9"/>
        <rFont val="Times New Roman"/>
        <family val="1"/>
      </rPr>
      <t>Gemiddelde 2000-2004, als percentage van de opbrengsten</t>
    </r>
  </si>
  <si>
    <t>Intercontinentale hub-luchthaven</t>
  </si>
  <si>
    <t>2005-2006 Groei in het Europese passagiersvervoer</t>
  </si>
  <si>
    <t>vraag (V)</t>
  </si>
  <si>
    <t>aanbod (A)</t>
  </si>
  <si>
    <t>pe</t>
  </si>
  <si>
    <t>xe</t>
  </si>
  <si>
    <t>pmin</t>
  </si>
  <si>
    <t>e'</t>
  </si>
  <si>
    <t>A pmin</t>
  </si>
  <si>
    <t>aanbod ' (A')</t>
  </si>
  <si>
    <t>a</t>
  </si>
  <si>
    <t>b</t>
  </si>
  <si>
    <t>Opwekken van latente vraag door LCC's</t>
  </si>
  <si>
    <t>geen gegevens</t>
  </si>
  <si>
    <t>overgenomen van concurrentie</t>
  </si>
  <si>
    <t>maakt geen reis</t>
  </si>
  <si>
    <t>neemt de auto</t>
  </si>
  <si>
    <t>neemt de trein</t>
  </si>
  <si>
    <t>anderen</t>
  </si>
  <si>
    <t>nieuwe vraag, 59%</t>
  </si>
  <si>
    <t>Wijzig het aanzicht van de kubus (op 3 manieren) door te schuiven met de balken.</t>
  </si>
  <si>
    <t>rib</t>
  </si>
  <si>
    <t>X</t>
  </si>
  <si>
    <t>Y</t>
  </si>
  <si>
    <t>Z</t>
  </si>
  <si>
    <t>lijn</t>
  </si>
  <si>
    <t>arcering</t>
  </si>
  <si>
    <t>categorie</t>
  </si>
  <si>
    <t>rib 1</t>
  </si>
  <si>
    <t>van:</t>
  </si>
  <si>
    <t>lijn 1</t>
  </si>
  <si>
    <t>arceringsbalk 1</t>
  </si>
  <si>
    <t>categorie 1</t>
  </si>
  <si>
    <t>Berekening hoeken</t>
  </si>
  <si>
    <t>tot:</t>
  </si>
  <si>
    <t>(sinus)</t>
  </si>
  <si>
    <t>arceringsbalk 2</t>
  </si>
  <si>
    <t>(cosinus)</t>
  </si>
  <si>
    <t>rib 2</t>
  </si>
  <si>
    <t>lijn 2</t>
  </si>
  <si>
    <t>categorie 2</t>
  </si>
  <si>
    <t>arceringsbalk 3</t>
  </si>
  <si>
    <t>Rotatiematrix</t>
  </si>
  <si>
    <t>rib 3</t>
  </si>
  <si>
    <t>lijn 3</t>
  </si>
  <si>
    <t>arceringsbalk 4</t>
  </si>
  <si>
    <t>categorie 3</t>
  </si>
  <si>
    <t>arceringsbalk 5</t>
  </si>
  <si>
    <t>rib 4</t>
  </si>
  <si>
    <t>lijn 4</t>
  </si>
  <si>
    <t>punt</t>
  </si>
  <si>
    <t>arceringsbalk 6</t>
  </si>
  <si>
    <t>punt 1</t>
  </si>
  <si>
    <t>Draaiingshoek</t>
  </si>
  <si>
    <t>punt 2</t>
  </si>
  <si>
    <t>X-hoek</t>
  </si>
  <si>
    <t>rib 5</t>
  </si>
  <si>
    <t>lijn 5</t>
  </si>
  <si>
    <t>arceringsbalk 7</t>
  </si>
  <si>
    <t>punt 3</t>
  </si>
  <si>
    <t>Y-hoek</t>
  </si>
  <si>
    <t>punt 4</t>
  </si>
  <si>
    <t>Z-hoek</t>
  </si>
  <si>
    <t>arceringsbalk 8</t>
  </si>
  <si>
    <t>punt 5</t>
  </si>
  <si>
    <t>rib 6</t>
  </si>
  <si>
    <t>lijn 6</t>
  </si>
  <si>
    <t>punt 6</t>
  </si>
  <si>
    <t>arceringsbalk 9</t>
  </si>
  <si>
    <t>label</t>
  </si>
  <si>
    <t>rib 7</t>
  </si>
  <si>
    <t>lijn 7</t>
  </si>
  <si>
    <t>arceringsbalk 10</t>
  </si>
  <si>
    <t>WHO BEARS THE EXP.</t>
  </si>
  <si>
    <t>titel Y-as (uitlijning)</t>
  </si>
  <si>
    <t>GOAL</t>
  </si>
  <si>
    <t>arceringsbalk 11</t>
  </si>
  <si>
    <t>MEANS</t>
  </si>
  <si>
    <t>rib 8</t>
  </si>
  <si>
    <t>lijn 8</t>
  </si>
  <si>
    <t>arceringsbalk 12</t>
  </si>
  <si>
    <t>OTH</t>
  </si>
  <si>
    <t>GOV</t>
  </si>
  <si>
    <t>rib 9</t>
  </si>
  <si>
    <t>lijn 9</t>
  </si>
  <si>
    <t>arceringsbalk 13</t>
  </si>
  <si>
    <t>IND</t>
  </si>
  <si>
    <t>PRO</t>
  </si>
  <si>
    <t>arceringsbalk 14</t>
  </si>
  <si>
    <t>(RE)</t>
  </si>
  <si>
    <t>rib 10</t>
  </si>
  <si>
    <t>lijn 10</t>
  </si>
  <si>
    <t>EXPL</t>
  </si>
  <si>
    <t>arceringsbalk 15</t>
  </si>
  <si>
    <t>ONBED</t>
  </si>
  <si>
    <t>PREV</t>
  </si>
  <si>
    <t>rib 11</t>
  </si>
  <si>
    <t>lijn 11</t>
  </si>
  <si>
    <t>arceringsbalk 16</t>
  </si>
  <si>
    <t>TREAT</t>
  </si>
  <si>
    <t>ENP</t>
  </si>
  <si>
    <t>arceringsbalk 17</t>
  </si>
  <si>
    <t>rib 12</t>
  </si>
  <si>
    <t>lijn 12</t>
  </si>
  <si>
    <t>arceringsbalk 18</t>
  </si>
  <si>
    <t>lijn 13</t>
  </si>
  <si>
    <t>arceringsbalk 19</t>
  </si>
  <si>
    <t>arceringsbalk 20</t>
  </si>
  <si>
    <t>Wim Gielis</t>
  </si>
  <si>
    <t>lijn 14</t>
  </si>
  <si>
    <t>arceringsbalk 21</t>
  </si>
  <si>
    <t>lijn 15</t>
  </si>
  <si>
    <t>arceringsbalk 22</t>
  </si>
  <si>
    <t>arceringsbalk 23</t>
  </si>
  <si>
    <t>lijn 16</t>
  </si>
  <si>
    <t>arceringsbalk 24</t>
  </si>
  <si>
    <t>arceringsbalk 25</t>
  </si>
  <si>
    <t>arceringsbalk 26</t>
  </si>
  <si>
    <t>arceringsbalk 27</t>
  </si>
  <si>
    <t>arceringsbalk 28</t>
  </si>
  <si>
    <t>arceringsbalk 29</t>
  </si>
  <si>
    <t>arceringsbalk 30</t>
  </si>
  <si>
    <t>Netwerk</t>
  </si>
  <si>
    <t>Hoe zoeken jongeren een job</t>
  </si>
  <si>
    <t>Spont. sollicitatie</t>
  </si>
  <si>
    <t>VDAB</t>
  </si>
  <si>
    <t>School</t>
  </si>
  <si>
    <t>Vraag werkgever</t>
  </si>
  <si>
    <t>Internet</t>
  </si>
  <si>
    <t>Stage</t>
  </si>
  <si>
    <t>Interim</t>
  </si>
  <si>
    <t>Kranten</t>
  </si>
  <si>
    <t>Selectiekantoor</t>
  </si>
  <si>
    <t>Titel:</t>
  </si>
  <si>
    <t>Uitslag Kamer België</t>
  </si>
  <si>
    <t>Ondertitel:</t>
  </si>
  <si>
    <t>23.23 uur ● 5616 op 6153 bureaus</t>
  </si>
  <si>
    <t>wijziging</t>
  </si>
  <si>
    <t>labels</t>
  </si>
  <si>
    <t>FN</t>
  </si>
  <si>
    <t>CDH</t>
  </si>
  <si>
    <t>CD&amp;V
N-VA</t>
  </si>
  <si>
    <t>Vlaams
Belang</t>
  </si>
  <si>
    <t>MR</t>
  </si>
  <si>
    <t>Open
VLD</t>
  </si>
  <si>
    <t>PS</t>
  </si>
  <si>
    <t>Groen!</t>
  </si>
  <si>
    <t>sp.a
Spirit</t>
  </si>
  <si>
    <t>Ecolo</t>
  </si>
  <si>
    <t>Lijst
Dedecker</t>
  </si>
  <si>
    <t>-</t>
  </si>
  <si>
    <t>year</t>
  </si>
  <si>
    <t>ranking</t>
  </si>
  <si>
    <t>deducted</t>
  </si>
  <si>
    <t>decrease</t>
  </si>
  <si>
    <t>increase</t>
  </si>
  <si>
    <t>first entry</t>
  </si>
  <si>
    <t>red</t>
  </si>
  <si>
    <t>yellow</t>
  </si>
  <si>
    <t>zwart</t>
  </si>
  <si>
    <t>number of rankings:</t>
  </si>
  <si>
    <t>boven</t>
  </si>
  <si>
    <t>onder</t>
  </si>
  <si>
    <t>Bert</t>
  </si>
  <si>
    <t>Tom</t>
  </si>
  <si>
    <t>Jef</t>
  </si>
  <si>
    <t>Piet</t>
  </si>
  <si>
    <t>Marcel</t>
  </si>
  <si>
    <t>afkapgrens</t>
  </si>
  <si>
    <t>Er wordt ook rekening gehouden met het begin van de waarden, dus als er slechts 3 maanden te tonen zijn, worden er 3 getoond en niet standaard 5.</t>
  </si>
  <si>
    <t>Gegevens van de laatste 5 maanden.</t>
  </si>
  <si>
    <t>State</t>
  </si>
  <si>
    <t xml:space="preserve">Year </t>
  </si>
  <si>
    <t>Population</t>
  </si>
  <si>
    <t>Index</t>
  </si>
  <si>
    <t>Violent</t>
  </si>
  <si>
    <t>Property</t>
  </si>
  <si>
    <t>Murder</t>
  </si>
  <si>
    <t>Forcible rape</t>
  </si>
  <si>
    <t>Robbery</t>
  </si>
  <si>
    <t>Aggravated assault</t>
  </si>
  <si>
    <t>Burglary</t>
  </si>
  <si>
    <t>Larceny-theft</t>
  </si>
  <si>
    <t>Motor vehicle theft</t>
  </si>
  <si>
    <t>United States</t>
  </si>
  <si>
    <t>Name:</t>
  </si>
  <si>
    <t>Series:</t>
  </si>
  <si>
    <t>VARIABLE</t>
  </si>
  <si>
    <t>Zoom:</t>
  </si>
  <si>
    <t>LENGTH</t>
  </si>
  <si>
    <t>(45 is standard for this file)</t>
  </si>
  <si>
    <t>Scroll:</t>
  </si>
  <si>
    <t>STATE</t>
  </si>
  <si>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</si>
  <si>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</si>
  <si>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</si>
  <si>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</si>
  <si>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</si>
  <si>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</si>
  <si>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</si>
  <si>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</si>
  <si>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</si>
  <si>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</si>
  <si>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</si>
  <si>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</si>
  <si>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</si>
  <si>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</si>
  <si>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</si>
  <si>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</si>
  <si>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</si>
  <si>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</si>
  <si>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</si>
  <si>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</si>
  <si>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</si>
  <si>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</si>
  <si>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</si>
  <si>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</si>
  <si>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</si>
  <si>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</si>
  <si>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</si>
  <si>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</si>
  <si>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</si>
  <si>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</si>
  <si>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</si>
  <si>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</si>
  <si>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</si>
  <si>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</si>
  <si>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</si>
  <si>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</si>
  <si>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</si>
  <si>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</si>
  <si>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</si>
  <si>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</si>
  <si>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</si>
  <si>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</si>
  <si>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</si>
  <si>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</si>
  <si>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</si>
  <si>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</si>
  <si>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District of Columbia</t>
  </si>
  <si>
    <t>Washington</t>
  </si>
  <si>
    <t>Wisconsin</t>
  </si>
  <si>
    <t>West Virginia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</si>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</sst>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2" formatCode="\+0.0%"/>
    <numFmt numFmtId="191" formatCode="0.0"/>
    <numFmt numFmtId="208" formatCode="_-[$€]* #,##0.00_-;\-[$€]* #,##0.00_-;_-[$€]* &quot;-&quot;??_-;_-@_-"/>
    <numFmt numFmtId="220" formatCode="d/mm/yy;@"/>
    <numFmt numFmtId="223" formatCode="\+0.0%;\-0.0%;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u/>
      <sz val="10"/>
      <color indexed="12"/>
      <name val="Arial"/>
    </font>
    <font>
      <sz val="12"/>
      <color indexed="9"/>
      <name val="Times New Roman"/>
      <family val="1"/>
    </font>
    <font>
      <b/>
      <sz val="10"/>
      <color indexed="10"/>
      <name val="Arial"/>
      <family val="2"/>
    </font>
    <font>
      <b/>
      <sz val="10"/>
      <color indexed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208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3" applyFont="1" applyAlignment="1">
      <alignment horizontal="center"/>
    </xf>
    <xf numFmtId="0" fontId="0" fillId="0" borderId="0" xfId="0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9" fontId="1" fillId="0" borderId="0" xfId="3" applyAlignment="1">
      <alignment horizontal="center"/>
    </xf>
    <xf numFmtId="9" fontId="1" fillId="0" borderId="0" xfId="3" applyFill="1" applyAlignment="1">
      <alignment horizontal="center"/>
    </xf>
    <xf numFmtId="0" fontId="0" fillId="0" borderId="0" xfId="3" applyNumberFormat="1" applyFont="1" applyAlignment="1">
      <alignment horizontal="center"/>
    </xf>
    <xf numFmtId="0" fontId="5" fillId="0" borderId="0" xfId="0" applyFont="1"/>
    <xf numFmtId="0" fontId="0" fillId="0" borderId="0" xfId="0" applyFill="1" applyBorder="1" applyAlignment="1"/>
    <xf numFmtId="0" fontId="3" fillId="0" borderId="0" xfId="0" applyFont="1"/>
    <xf numFmtId="182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17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indent="2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indent="3"/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5" borderId="7" xfId="0" applyNumberFormat="1" applyFill="1" applyBorder="1" applyAlignment="1" applyProtection="1">
      <alignment horizontal="center"/>
      <protection locked="0"/>
    </xf>
    <xf numFmtId="2" fontId="0" fillId="5" borderId="0" xfId="0" applyNumberFormat="1" applyFill="1" applyBorder="1" applyAlignment="1" applyProtection="1">
      <alignment horizontal="center"/>
      <protection locked="0"/>
    </xf>
    <xf numFmtId="2" fontId="0" fillId="5" borderId="8" xfId="0" applyNumberFormat="1" applyFill="1" applyBorder="1" applyAlignment="1" applyProtection="1">
      <alignment horizontal="center"/>
      <protection locked="0"/>
    </xf>
    <xf numFmtId="0" fontId="0" fillId="5" borderId="9" xfId="0" applyFill="1" applyBorder="1" applyProtection="1">
      <protection locked="0"/>
    </xf>
    <xf numFmtId="0" fontId="0" fillId="0" borderId="0" xfId="0" quotePrefix="1" applyProtection="1"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220" fontId="0" fillId="0" borderId="0" xfId="0" applyNumberFormat="1" applyAlignment="1">
      <alignment horizontal="center"/>
    </xf>
    <xf numFmtId="0" fontId="7" fillId="0" borderId="0" xfId="2" applyAlignment="1" applyProtection="1">
      <alignment horizontal="center"/>
    </xf>
    <xf numFmtId="9" fontId="0" fillId="0" borderId="0" xfId="0" applyNumberFormat="1"/>
    <xf numFmtId="191" fontId="0" fillId="0" borderId="0" xfId="0" applyNumberFormat="1"/>
    <xf numFmtId="0" fontId="0" fillId="0" borderId="0" xfId="0" applyNumberFormat="1"/>
    <xf numFmtId="223" fontId="0" fillId="0" borderId="0" xfId="0" applyNumberFormat="1"/>
    <xf numFmtId="0" fontId="0" fillId="0" borderId="0" xfId="0" applyAlignment="1">
      <alignment wrapText="1"/>
    </xf>
    <xf numFmtId="0" fontId="0" fillId="0" borderId="0" xfId="0" quotePrefix="1" applyNumberForma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6" borderId="0" xfId="0" applyFill="1"/>
    <xf numFmtId="0" fontId="0" fillId="7" borderId="0" xfId="0" applyFill="1"/>
    <xf numFmtId="191" fontId="0" fillId="0" borderId="0" xfId="0" applyNumberFormat="1" applyFill="1"/>
    <xf numFmtId="191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0" fontId="4" fillId="6" borderId="0" xfId="0" applyFont="1" applyFill="1"/>
    <xf numFmtId="0" fontId="1" fillId="0" borderId="0" xfId="0" applyFont="1" applyFill="1" applyBorder="1" applyAlignment="1">
      <alignment horizontal="center"/>
    </xf>
    <xf numFmtId="0" fontId="4" fillId="5" borderId="0" xfId="0" applyFont="1" applyFill="1"/>
    <xf numFmtId="0" fontId="6" fillId="8" borderId="0" xfId="0" applyFont="1" applyFill="1" applyAlignment="1">
      <alignment horizontal="left" wrapText="1"/>
    </xf>
    <xf numFmtId="0" fontId="6" fillId="8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4">
    <cellStyle name="Euro" xfId="1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70025646657634E-2"/>
          <c:y val="8.6956521739130432E-2"/>
          <c:w val="0.80582651608407296"/>
          <c:h val="0.762541806020066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'voorw opmk'!$C$1</c:f>
              <c:strCache>
                <c:ptCount val="1"/>
                <c:pt idx="0">
                  <c:v>boven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'voorw opmk'!$A$2:$A$6</c:f>
              <c:strCache>
                <c:ptCount val="5"/>
                <c:pt idx="0">
                  <c:v>Bert</c:v>
                </c:pt>
                <c:pt idx="1">
                  <c:v>Tom</c:v>
                </c:pt>
                <c:pt idx="2">
                  <c:v>Jef</c:v>
                </c:pt>
                <c:pt idx="3">
                  <c:v>Piet</c:v>
                </c:pt>
                <c:pt idx="4">
                  <c:v>Marcel</c:v>
                </c:pt>
              </c:strCache>
            </c:strRef>
          </c:cat>
          <c:val>
            <c:numRef>
              <c:f>'voorw opmk'!$C$2:$C$6</c:f>
              <c:numCache>
                <c:formatCode>General</c:formatCode>
                <c:ptCount val="5"/>
                <c:pt idx="0">
                  <c:v>#N/A</c:v>
                </c:pt>
                <c:pt idx="1">
                  <c:v>70</c:v>
                </c:pt>
                <c:pt idx="2">
                  <c:v>#N/A</c:v>
                </c:pt>
                <c:pt idx="3">
                  <c:v>#N/A</c:v>
                </c:pt>
                <c:pt idx="4">
                  <c:v>90</c:v>
                </c:pt>
              </c:numCache>
            </c:numRef>
          </c:val>
        </c:ser>
        <c:ser>
          <c:idx val="2"/>
          <c:order val="1"/>
          <c:tx>
            <c:strRef>
              <c:f>'voorw opmk'!$D$1</c:f>
              <c:strCache>
                <c:ptCount val="1"/>
                <c:pt idx="0">
                  <c:v>onder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'voorw opmk'!$A$2:$A$6</c:f>
              <c:strCache>
                <c:ptCount val="5"/>
                <c:pt idx="0">
                  <c:v>Bert</c:v>
                </c:pt>
                <c:pt idx="1">
                  <c:v>Tom</c:v>
                </c:pt>
                <c:pt idx="2">
                  <c:v>Jef</c:v>
                </c:pt>
                <c:pt idx="3">
                  <c:v>Piet</c:v>
                </c:pt>
                <c:pt idx="4">
                  <c:v>Marcel</c:v>
                </c:pt>
              </c:strCache>
            </c:strRef>
          </c:cat>
          <c:val>
            <c:numRef>
              <c:f>'voorw opmk'!$D$2:$D$6</c:f>
              <c:numCache>
                <c:formatCode>General</c:formatCode>
                <c:ptCount val="5"/>
                <c:pt idx="0">
                  <c:v>10</c:v>
                </c:pt>
                <c:pt idx="1">
                  <c:v>#N/A</c:v>
                </c:pt>
                <c:pt idx="2">
                  <c:v>50</c:v>
                </c:pt>
                <c:pt idx="3">
                  <c:v>35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2775984"/>
        <c:axId val="362776376"/>
      </c:barChart>
      <c:catAx>
        <c:axId val="36277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62776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76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62775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29592260808966"/>
          <c:y val="0.39799331103678931"/>
          <c:w val="8.5760653318184471E-2"/>
          <c:h val="0.1438127090301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57120292226586E-2"/>
          <c:y val="3.3936689073866433E-2"/>
          <c:w val="0.78076233213247193"/>
          <c:h val="0.846154780908403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 staven'!$A$4</c:f>
              <c:strCache>
                <c:ptCount val="1"/>
                <c:pt idx="0">
                  <c:v>Netwerk-carriers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staven'!$B$4:$C$4</c:f>
              <c:numCache>
                <c:formatCode>General</c:formatCode>
                <c:ptCount val="2"/>
                <c:pt idx="0">
                  <c:v>0.75</c:v>
                </c:pt>
                <c:pt idx="1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'2 staven'!$A$3</c:f>
              <c:strCache>
                <c:ptCount val="1"/>
                <c:pt idx="0">
                  <c:v>Charters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staven'!$B$3:$C$3</c:f>
              <c:numCache>
                <c:formatCode>General</c:formatCode>
                <c:ptCount val="2"/>
                <c:pt idx="0">
                  <c:v>0.2</c:v>
                </c:pt>
                <c:pt idx="1">
                  <c:v>0.15</c:v>
                </c:pt>
              </c:numCache>
            </c:numRef>
          </c:val>
        </c:ser>
        <c:ser>
          <c:idx val="0"/>
          <c:order val="2"/>
          <c:tx>
            <c:strRef>
              <c:f>'2 staven'!$A$2</c:f>
              <c:strCache>
                <c:ptCount val="1"/>
                <c:pt idx="0">
                  <c:v>LCC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staven'!$B$2:$C$2</c:f>
              <c:numCache>
                <c:formatCode>General</c:formatCode>
                <c:ptCount val="2"/>
                <c:pt idx="0">
                  <c:v>0.05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131128"/>
        <c:axId val="359131520"/>
      </c:barChart>
      <c:catAx>
        <c:axId val="35913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591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131520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59131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sng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nl-BE"/>
              <a:t>Directe prijsinterventie - minimumprijs</a:t>
            </a:r>
          </a:p>
        </c:rich>
      </c:tx>
      <c:layout>
        <c:manualLayout>
          <c:xMode val="edge"/>
          <c:yMode val="edge"/>
          <c:x val="0.34238508521867461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70634794815107E-2"/>
          <c:y val="0.11072056239015818"/>
          <c:w val="0.91971717719085355"/>
          <c:h val="0.783831282952548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'Vraag &amp; aanbod'!$A$1</c:f>
              <c:strCache>
                <c:ptCount val="1"/>
                <c:pt idx="0">
                  <c:v>vraag (V)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282965532243035"/>
                  <c:y val="8.3889865260691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aanbod'!$A$2:$B$2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'Vraag &amp; aanbod'!$A$3:$B$3</c:f>
              <c:numCache>
                <c:formatCode>General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'Vraag &amp; aanbod'!$A$4</c:f>
              <c:strCache>
                <c:ptCount val="1"/>
                <c:pt idx="0">
                  <c:v>aanbod (A)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2007350259E-2"/>
                  <c:y val="-2.487801502843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aanbod'!$A$5:$B$5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'Vraag &amp; aanbod'!$A$6:$B$6</c:f>
              <c:numCache>
                <c:formatCode>General</c:formatCode>
                <c:ptCount val="2"/>
                <c:pt idx="0">
                  <c:v>-16.666666666666668</c:v>
                </c:pt>
                <c:pt idx="1">
                  <c:v>100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'Vraag &amp; aanbod'!$A$13</c:f>
              <c:strCache>
                <c:ptCount val="1"/>
                <c:pt idx="0">
                  <c:v>pmin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'Vraag &amp; aanbod'!$A$14:$B$14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'Vraag &amp; aanbod'!$A$15:$B$15</c:f>
              <c:numCache>
                <c:formatCode>General</c:formatCode>
                <c:ptCount val="2"/>
                <c:pt idx="0">
                  <c:v>65</c:v>
                </c:pt>
                <c:pt idx="1">
                  <c:v>65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'Vraag &amp; aanbod'!$A$16</c:f>
              <c:strCache>
                <c:ptCount val="1"/>
                <c:pt idx="0">
                  <c:v>e'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876434912768716E-2"/>
                  <c:y val="-6.7037718703439775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(170; 65)
e'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aanbod'!$A$17</c:f>
              <c:numCache>
                <c:formatCode>General</c:formatCode>
                <c:ptCount val="1"/>
                <c:pt idx="0">
                  <c:v>170</c:v>
                </c:pt>
              </c:numCache>
            </c:numRef>
          </c:xVal>
          <c:yVal>
            <c:numRef>
              <c:f>'Vraag &amp; aanbod'!$A$18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'Vraag &amp; aanbod'!$B$16</c:f>
              <c:strCache>
                <c:ptCount val="1"/>
                <c:pt idx="0">
                  <c:v>A pmin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aanbod'!$B$17</c:f>
              <c:numCache>
                <c:formatCode>General</c:formatCode>
                <c:ptCount val="1"/>
                <c:pt idx="0">
                  <c:v>245</c:v>
                </c:pt>
              </c:numCache>
            </c:numRef>
          </c:xVal>
          <c:yVal>
            <c:numRef>
              <c:f>'Vraag &amp; aanbod'!$B$18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'Vraag &amp; aanbod'!$A$13</c:f>
              <c:strCache>
                <c:ptCount val="1"/>
                <c:pt idx="0">
                  <c:v>pmin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84376331750884426"/>
                  <c:y val="-4.3721960062549303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p</a:t>
                    </a:r>
                    <a:r>
                      <a:rPr lang="en-US" sz="1400" b="0" i="0" u="none" strike="noStrike" baseline="-2500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min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'Vraag &amp; aanbod'!$A$15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6"/>
          <c:order val="6"/>
          <c:tx>
            <c:v>e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4786640685795271E-2"/>
                  <c:y val="-3.5929867290314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aanbod'!$A$8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'Vraag &amp; aanbod'!$A$9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777160"/>
        <c:axId val="362777552"/>
      </c:scatterChart>
      <c:valAx>
        <c:axId val="362777160"/>
        <c:scaling>
          <c:orientation val="minMax"/>
          <c:max val="35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l-BE"/>
                  <a:t>x</a:t>
                </a:r>
              </a:p>
            </c:rich>
          </c:tx>
          <c:layout>
            <c:manualLayout>
              <c:xMode val="edge"/>
              <c:yMode val="edge"/>
              <c:x val="0.97520717376077659"/>
              <c:y val="0.8383128295254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77552"/>
        <c:crosses val="autoZero"/>
        <c:crossBetween val="midCat"/>
        <c:majorUnit val="50"/>
      </c:valAx>
      <c:valAx>
        <c:axId val="362777552"/>
        <c:scaling>
          <c:orientation val="minMax"/>
          <c:max val="1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l-BE"/>
                  <a:t>p</a:t>
                </a:r>
              </a:p>
            </c:rich>
          </c:tx>
          <c:layout>
            <c:manualLayout>
              <c:xMode val="edge"/>
              <c:yMode val="edge"/>
              <c:x val="2.0070849823163685E-2"/>
              <c:y val="1.9332161687170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7716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529431073915995E-2"/>
          <c:y val="2.7027074583112654E-2"/>
          <c:w val="0.95294195849359775"/>
          <c:h val="0.93333497560349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Kubus!$AC$25:$AC$34</c:f>
              <c:strCache>
                <c:ptCount val="10"/>
                <c:pt idx="0">
                  <c:v>OTH</c:v>
                </c:pt>
                <c:pt idx="1">
                  <c:v>GOV</c:v>
                </c:pt>
                <c:pt idx="2">
                  <c:v>IND</c:v>
                </c:pt>
                <c:pt idx="3">
                  <c:v>PRO</c:v>
                </c:pt>
                <c:pt idx="4">
                  <c:v>(RE)</c:v>
                </c:pt>
                <c:pt idx="5">
                  <c:v>EXPL</c:v>
                </c:pt>
                <c:pt idx="6">
                  <c:v>ONBED</c:v>
                </c:pt>
                <c:pt idx="7">
                  <c:v>PREV</c:v>
                </c:pt>
                <c:pt idx="8">
                  <c:v>TREAT</c:v>
                </c:pt>
                <c:pt idx="9">
                  <c:v>ENP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Pt>
            <c:idx val="9"/>
            <c:bubble3D val="0"/>
          </c:dPt>
          <c:dLbls>
            <c:dLbl>
              <c:idx val="0"/>
              <c:layout/>
              <c:tx>
                <c:strRef>
                  <c:f>Kubus!$AC$25</c:f>
                  <c:strCache>
                    <c:ptCount val="1"/>
                    <c:pt idx="0">
                      <c:v>OTH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{55279AF2-533B-4849-B3D0-5CB417A56B63}</c15:txfldGUID>
                      <c15:f>Kubus!$AC$25</c15:f>
                      <c15:dlblFieldTableCache>
                        <c:ptCount val="1"/>
                        <c:pt idx="0">
                          <c:v>OTH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Kubus!$AC$26</c:f>
                  <c:strCache>
                    <c:ptCount val="1"/>
                    <c:pt idx="0">
                      <c:v>GOV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{847C3449-8DC6-45FE-B06B-26D4631089FB}</c15:txfldGUID>
                      <c15:f>Kubus!$AC$26</c15:f>
                      <c15:dlblFieldTableCache>
                        <c:ptCount val="1"/>
                        <c:pt idx="0">
                          <c:v>GOV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Kubus!$AC$27</c:f>
                  <c:strCache>
                    <c:ptCount val="1"/>
                    <c:pt idx="0">
                      <c:v>IND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{66BB59AD-F997-4293-9B58-542ACE653DCC}</c15:txfldGUID>
                      <c15:f>Kubus!$AC$27</c15:f>
                      <c15:dlblFieldTableCache>
                        <c:ptCount val="1"/>
                        <c:pt idx="0">
                          <c:v>IND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Kubus!$AC$28</c:f>
                  <c:strCache>
                    <c:ptCount val="1"/>
                    <c:pt idx="0">
                      <c:v>PRO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{4F020386-88A0-402E-B8CF-5B589FEF907D}</c15:txfldGUID>
                      <c15:f>Kubus!$AC$28</c15:f>
                      <c15:dlblFieldTableCache>
                        <c:ptCount val="1"/>
                        <c:pt idx="0">
                          <c:v>PRO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Kubus!$AC$29</c:f>
                  <c:strCache>
                    <c:ptCount val="1"/>
                    <c:pt idx="0">
                      <c:v>(RE)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{D3F31B20-4BF7-4A96-AD79-950D25AE5BFC}</c15:txfldGUID>
                      <c15:f>Kubus!$AC$29</c15:f>
                      <c15:dlblFieldTableCache>
                        <c:ptCount val="1"/>
                        <c:pt idx="0">
                          <c:v>(RE)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Kubus!$AC$30</c:f>
                  <c:strCache>
                    <c:ptCount val="1"/>
                    <c:pt idx="0">
                      <c:v>EXPL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{66A6CACC-07D0-486C-9D24-CB471904D4F7}</c15:txfldGUID>
                      <c15:f>Kubus!$AC$30</c15:f>
                      <c15:dlblFieldTableCache>
                        <c:ptCount val="1"/>
                        <c:pt idx="0">
                          <c:v>EXPL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Kubus!$AC$31</c:f>
                  <c:strCache>
                    <c:ptCount val="1"/>
                    <c:pt idx="0">
                      <c:v>ONBED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{979763B8-7005-498B-8968-88DE7FEB6A26}</c15:txfldGUID>
                      <c15:f>Kubus!$AC$31</c15:f>
                      <c15:dlblFieldTableCache>
                        <c:ptCount val="1"/>
                        <c:pt idx="0">
                          <c:v>ONBED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Kubus!$AC$32</c:f>
                  <c:strCache>
                    <c:ptCount val="1"/>
                    <c:pt idx="0">
                      <c:v>PREV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{40047583-D877-44FD-9C66-696DAD736912}</c15:txfldGUID>
                      <c15:f>Kubus!$AC$32</c15:f>
                      <c15:dlblFieldTableCache>
                        <c:ptCount val="1"/>
                        <c:pt idx="0">
                          <c:v>PREV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Kubus!$AC$33</c:f>
                  <c:strCache>
                    <c:ptCount val="1"/>
                    <c:pt idx="0">
                      <c:v>TREAT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{6A345C7C-441A-4544-B1A0-3C549F124D47}</c15:txfldGUID>
                      <c15:f>Kubus!$AC$33</c15:f>
                      <c15:dlblFieldTableCache>
                        <c:ptCount val="1"/>
                        <c:pt idx="0">
                          <c:v>TREAT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/>
              <c:tx>
                <c:strRef>
                  <c:f>Kubus!$AC$34</c:f>
                  <c:strCache>
                    <c:ptCount val="1"/>
                    <c:pt idx="0">
                      <c:v>ENP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{8A9DCCF0-666D-4C17-95B1-5B7BDAF3036F}</c15:txfldGUID>
                      <c15:f>Kubus!$AC$34</c15:f>
                      <c15:dlblFieldTableCache>
                        <c:ptCount val="1"/>
                        <c:pt idx="0">
                          <c:v>ENP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Kubus!$AI$25:$AI$34</c:f>
              <c:numCache>
                <c:formatCode>0.00</c:formatCode>
                <c:ptCount val="10"/>
                <c:pt idx="0">
                  <c:v>-7.5470958022277213E-2</c:v>
                </c:pt>
                <c:pt idx="1">
                  <c:v>-7.5470958022277213E-2</c:v>
                </c:pt>
                <c:pt idx="2">
                  <c:v>-7.5470958022277213E-2</c:v>
                </c:pt>
                <c:pt idx="3">
                  <c:v>0.11320643703341579</c:v>
                </c:pt>
                <c:pt idx="4">
                  <c:v>0.45282574813366316</c:v>
                </c:pt>
                <c:pt idx="5">
                  <c:v>0.37735479011138601</c:v>
                </c:pt>
                <c:pt idx="6">
                  <c:v>0.6037676641782177</c:v>
                </c:pt>
                <c:pt idx="7">
                  <c:v>1.087671622279639</c:v>
                </c:pt>
                <c:pt idx="8">
                  <c:v>1.3550277614374551</c:v>
                </c:pt>
                <c:pt idx="9">
                  <c:v>1.6174513730336582</c:v>
                </c:pt>
              </c:numCache>
            </c:numRef>
          </c:xVal>
          <c:yVal>
            <c:numRef>
              <c:f>Kubus!$AJ$25:$AJ$34</c:f>
              <c:numCache>
                <c:formatCode>0.00</c:formatCode>
                <c:ptCount val="10"/>
                <c:pt idx="0">
                  <c:v>0.7880675925421653</c:v>
                </c:pt>
                <c:pt idx="1">
                  <c:v>0.4991687529180876</c:v>
                </c:pt>
                <c:pt idx="2">
                  <c:v>0.21471451082668785</c:v>
                </c:pt>
                <c:pt idx="3">
                  <c:v>-1.5394536485241498E-2</c:v>
                </c:pt>
                <c:pt idx="4">
                  <c:v>-0.1282471089311378</c:v>
                </c:pt>
                <c:pt idx="5">
                  <c:v>-5.1315121617471662E-2</c:v>
                </c:pt>
                <c:pt idx="6">
                  <c:v>-8.2104194587954663E-2</c:v>
                </c:pt>
                <c:pt idx="7">
                  <c:v>-5.4633590147391553E-2</c:v>
                </c:pt>
                <c:pt idx="8">
                  <c:v>-1.8443196004128429E-2</c:v>
                </c:pt>
                <c:pt idx="9">
                  <c:v>2.8781839773026188E-2</c:v>
                </c:pt>
              </c:numCache>
            </c:numRef>
          </c:yVal>
          <c:smooth val="1"/>
        </c:ser>
        <c:ser>
          <c:idx val="13"/>
          <c:order val="1"/>
          <c:tx>
            <c:strRef>
              <c:f>Kubus!$AC$12</c:f>
              <c:strCache>
                <c:ptCount val="1"/>
                <c:pt idx="0">
                  <c:v>punt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Kubus!$AI$13:$AI$18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0.2515698600742573</c:v>
                </c:pt>
                <c:pt idx="3">
                  <c:v>0.5031397201485146</c:v>
                </c:pt>
                <c:pt idx="4">
                  <c:v>1.0171331918189748</c:v>
                </c:pt>
                <c:pt idx="5">
                  <c:v>1.2795568034151779</c:v>
                </c:pt>
              </c:numCache>
            </c:numRef>
          </c:xVal>
          <c:yVal>
            <c:numRef>
              <c:f>Kubus!$AJ$13:$AJ$18</c:f>
              <c:numCache>
                <c:formatCode>0.00</c:formatCode>
                <c:ptCount val="6"/>
                <c:pt idx="0">
                  <c:v>0.59261300435708264</c:v>
                </c:pt>
                <c:pt idx="1">
                  <c:v>0.29630650217854132</c:v>
                </c:pt>
                <c:pt idx="2">
                  <c:v>-3.4210081078314442E-2</c:v>
                </c:pt>
                <c:pt idx="3">
                  <c:v>-6.8420162156628883E-2</c:v>
                </c:pt>
                <c:pt idx="4">
                  <c:v>-5.5405207457788715E-2</c:v>
                </c:pt>
                <c:pt idx="5">
                  <c:v>-8.1801716806341046E-3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Kubus!$K$3</c:f>
              <c:strCache>
                <c:ptCount val="1"/>
                <c:pt idx="0">
                  <c:v>lijn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Kubus!$Q$3:$Q$4</c:f>
              <c:numCache>
                <c:formatCode>0.00</c:formatCode>
                <c:ptCount val="2"/>
                <c:pt idx="0">
                  <c:v>0</c:v>
                </c:pt>
                <c:pt idx="1">
                  <c:v>0.75470958022277201</c:v>
                </c:pt>
              </c:numCache>
            </c:numRef>
          </c:xVal>
          <c:yVal>
            <c:numRef>
              <c:f>Kubus!$R$3:$R$4</c:f>
              <c:numCache>
                <c:formatCode>0.00</c:formatCode>
                <c:ptCount val="2"/>
                <c:pt idx="0">
                  <c:v>0.59261300435708264</c:v>
                </c:pt>
                <c:pt idx="1">
                  <c:v>0.48998276112213934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Kubus!$K$6</c:f>
              <c:strCache>
                <c:ptCount val="1"/>
                <c:pt idx="0">
                  <c:v>lijn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Kubus!$Q$6:$Q$7</c:f>
              <c:numCache>
                <c:formatCode>0.00</c:formatCode>
                <c:ptCount val="2"/>
                <c:pt idx="0">
                  <c:v>0</c:v>
                </c:pt>
                <c:pt idx="1">
                  <c:v>0.75470958022277201</c:v>
                </c:pt>
              </c:numCache>
            </c:numRef>
          </c:xVal>
          <c:yVal>
            <c:numRef>
              <c:f>Kubus!$R$6:$R$7</c:f>
              <c:numCache>
                <c:formatCode>0.00</c:formatCode>
                <c:ptCount val="2"/>
                <c:pt idx="0">
                  <c:v>0.29630650217854132</c:v>
                </c:pt>
                <c:pt idx="1">
                  <c:v>0.193676258943598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Kubus!$K$9</c:f>
              <c:strCache>
                <c:ptCount val="1"/>
                <c:pt idx="0">
                  <c:v>lijn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Kubus!$Q$9:$Q$10</c:f>
              <c:numCache>
                <c:formatCode>0.00</c:formatCode>
                <c:ptCount val="2"/>
                <c:pt idx="0">
                  <c:v>0.5031397201485146</c:v>
                </c:pt>
                <c:pt idx="1">
                  <c:v>0.5031397201485146</c:v>
                </c:pt>
              </c:numCache>
            </c:numRef>
          </c:xVal>
          <c:yVal>
            <c:numRef>
              <c:f>Kubus!$R$9:$R$10</c:f>
              <c:numCache>
                <c:formatCode>0.00</c:formatCode>
                <c:ptCount val="2"/>
                <c:pt idx="0">
                  <c:v>0.22788634002191244</c:v>
                </c:pt>
                <c:pt idx="1">
                  <c:v>0.52419284220045381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Kubus!$K$12</c:f>
              <c:strCache>
                <c:ptCount val="1"/>
                <c:pt idx="0">
                  <c:v>lijn 4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Kubus!$Q$12:$Q$13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Kubus!$R$12:$R$13</c:f>
              <c:numCache>
                <c:formatCode>0.00</c:formatCode>
                <c:ptCount val="2"/>
                <c:pt idx="0">
                  <c:v>0.48998276112213934</c:v>
                </c:pt>
                <c:pt idx="1">
                  <c:v>0.63165786845360317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Kubus!$K$15</c:f>
              <c:strCache>
                <c:ptCount val="1"/>
                <c:pt idx="0">
                  <c:v>lijn 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Kubus!$Q$15:$Q$16</c:f>
              <c:numCache>
                <c:formatCode>0.00</c:formatCode>
                <c:ptCount val="2"/>
                <c:pt idx="0">
                  <c:v>0.5031397201485146</c:v>
                </c:pt>
                <c:pt idx="1">
                  <c:v>1.2904105549371234</c:v>
                </c:pt>
              </c:numCache>
            </c:numRef>
          </c:xVal>
          <c:yVal>
            <c:numRef>
              <c:f>Kubus!$R$15:$R$16</c:f>
              <c:numCache>
                <c:formatCode>0.00</c:formatCode>
                <c:ptCount val="2"/>
                <c:pt idx="0">
                  <c:v>0.52419284220045381</c:v>
                </c:pt>
                <c:pt idx="1">
                  <c:v>0.66586794953191752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Kubus!$K$18</c:f>
              <c:strCache>
                <c:ptCount val="1"/>
                <c:pt idx="0">
                  <c:v>lijn 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Kubus!$Q$18:$Q$19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Kubus!$R$18:$R$19</c:f>
              <c:numCache>
                <c:formatCode>0.00</c:formatCode>
                <c:ptCount val="2"/>
                <c:pt idx="0">
                  <c:v>0.193676258943598</c:v>
                </c:pt>
                <c:pt idx="1">
                  <c:v>0.3353513662750619</c:v>
                </c:pt>
              </c:numCache>
            </c:numRef>
          </c:yVal>
          <c:smooth val="0"/>
        </c:ser>
        <c:ser>
          <c:idx val="9"/>
          <c:order val="8"/>
          <c:tx>
            <c:strRef>
              <c:f>Kubus!$K$21</c:f>
              <c:strCache>
                <c:ptCount val="1"/>
                <c:pt idx="0">
                  <c:v>lijn 7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Kubus!$Q$21:$Q$22</c:f>
              <c:numCache>
                <c:formatCode>0.00</c:formatCode>
                <c:ptCount val="2"/>
                <c:pt idx="0">
                  <c:v>1.5419804150113807</c:v>
                </c:pt>
                <c:pt idx="1">
                  <c:v>0.78727083478860871</c:v>
                </c:pt>
              </c:numCache>
            </c:numRef>
          </c:xVal>
          <c:yVal>
            <c:numRef>
              <c:f>Kubus!$R$21:$R$22</c:f>
              <c:numCache>
                <c:formatCode>0.00</c:formatCode>
                <c:ptCount val="2"/>
                <c:pt idx="0">
                  <c:v>0.63165786845360317</c:v>
                </c:pt>
                <c:pt idx="1">
                  <c:v>0.73428811168854646</c:v>
                </c:pt>
              </c:numCache>
            </c:numRef>
          </c:yVal>
          <c:smooth val="0"/>
        </c:ser>
        <c:ser>
          <c:idx val="6"/>
          <c:order val="9"/>
          <c:tx>
            <c:strRef>
              <c:f>Kubus!$K$24</c:f>
              <c:strCache>
                <c:ptCount val="1"/>
                <c:pt idx="0">
                  <c:v>lijn 8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Kubus!$Q$24:$Q$25</c:f>
              <c:numCache>
                <c:formatCode>0.00</c:formatCode>
                <c:ptCount val="2"/>
                <c:pt idx="0">
                  <c:v>0</c:v>
                </c:pt>
                <c:pt idx="1">
                  <c:v>0.78727083478860871</c:v>
                </c:pt>
              </c:numCache>
            </c:numRef>
          </c:xVal>
          <c:yVal>
            <c:numRef>
              <c:f>Kubus!$R$24:$R$25</c:f>
              <c:numCache>
                <c:formatCode>0.00</c:formatCode>
                <c:ptCount val="2"/>
                <c:pt idx="0">
                  <c:v>0.59261300435708264</c:v>
                </c:pt>
                <c:pt idx="1">
                  <c:v>0.73428811168854646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Kubus!$K$27</c:f>
              <c:strCache>
                <c:ptCount val="1"/>
                <c:pt idx="0">
                  <c:v>lijn 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Kubus!$Q$27:$Q$28</c:f>
              <c:numCache>
                <c:formatCode>0.00</c:formatCode>
                <c:ptCount val="2"/>
                <c:pt idx="0">
                  <c:v>0.2515698600742573</c:v>
                </c:pt>
                <c:pt idx="1">
                  <c:v>0.2515698600742573</c:v>
                </c:pt>
              </c:numCache>
            </c:numRef>
          </c:xVal>
          <c:yVal>
            <c:numRef>
              <c:f>Kubus!$R$27:$R$28</c:f>
              <c:numCache>
                <c:formatCode>0.00</c:formatCode>
                <c:ptCount val="2"/>
                <c:pt idx="0">
                  <c:v>0.26209642110022691</c:v>
                </c:pt>
                <c:pt idx="1">
                  <c:v>0.55840292327876817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Kubus!$K$30</c:f>
              <c:strCache>
                <c:ptCount val="1"/>
                <c:pt idx="0">
                  <c:v>lijn 10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Kubus!$Q$30:$Q$31</c:f>
              <c:numCache>
                <c:formatCode>0.00</c:formatCode>
                <c:ptCount val="2"/>
                <c:pt idx="0">
                  <c:v>0.2515698600742573</c:v>
                </c:pt>
                <c:pt idx="1">
                  <c:v>1.0388406948628659</c:v>
                </c:pt>
              </c:numCache>
            </c:numRef>
          </c:xVal>
          <c:yVal>
            <c:numRef>
              <c:f>Kubus!$R$30:$R$31</c:f>
              <c:numCache>
                <c:formatCode>0.00</c:formatCode>
                <c:ptCount val="2"/>
                <c:pt idx="0">
                  <c:v>0.55840292327876817</c:v>
                </c:pt>
                <c:pt idx="1">
                  <c:v>0.70007803061023199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Kubus!$K$33</c:f>
              <c:strCache>
                <c:ptCount val="1"/>
                <c:pt idx="0">
                  <c:v>lijn 11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Kubus!$Q$33:$Q$34</c:f>
              <c:numCache>
                <c:formatCode>0.00</c:formatCode>
                <c:ptCount val="2"/>
                <c:pt idx="0">
                  <c:v>0</c:v>
                </c:pt>
                <c:pt idx="1">
                  <c:v>0.78727083478860871</c:v>
                </c:pt>
              </c:numCache>
            </c:numRef>
          </c:xVal>
          <c:yVal>
            <c:numRef>
              <c:f>Kubus!$R$33:$R$34</c:f>
              <c:numCache>
                <c:formatCode>0.00</c:formatCode>
                <c:ptCount val="2"/>
                <c:pt idx="0">
                  <c:v>0.29630650217854132</c:v>
                </c:pt>
                <c:pt idx="1">
                  <c:v>0.4379816095100052</c:v>
                </c:pt>
              </c:numCache>
            </c:numRef>
          </c:yVal>
          <c:smooth val="0"/>
        </c:ser>
        <c:ser>
          <c:idx val="14"/>
          <c:order val="13"/>
          <c:tx>
            <c:strRef>
              <c:f>Kubus!$K$36</c:f>
              <c:strCache>
                <c:ptCount val="1"/>
                <c:pt idx="0">
                  <c:v>lijn 12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Kubus!$Q$36:$Q$37</c:f>
              <c:numCache>
                <c:formatCode>0.00</c:formatCode>
                <c:ptCount val="2"/>
                <c:pt idx="0">
                  <c:v>1.5419804150113807</c:v>
                </c:pt>
                <c:pt idx="1">
                  <c:v>0.78727083478860871</c:v>
                </c:pt>
              </c:numCache>
            </c:numRef>
          </c:xVal>
          <c:yVal>
            <c:numRef>
              <c:f>Kubus!$R$36:$R$37</c:f>
              <c:numCache>
                <c:formatCode>0.00</c:formatCode>
                <c:ptCount val="2"/>
                <c:pt idx="0">
                  <c:v>0.3353513662750619</c:v>
                </c:pt>
                <c:pt idx="1">
                  <c:v>0.4379816095100052</c:v>
                </c:pt>
              </c:numCache>
            </c:numRef>
          </c:yVal>
          <c:smooth val="0"/>
        </c:ser>
        <c:ser>
          <c:idx val="15"/>
          <c:order val="14"/>
          <c:tx>
            <c:strRef>
              <c:f>Kubus!$K$39</c:f>
              <c:strCache>
                <c:ptCount val="1"/>
                <c:pt idx="0">
                  <c:v>lijn 13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Kubus!$Q$39:$Q$40</c:f>
              <c:numCache>
                <c:formatCode>0.00</c:formatCode>
                <c:ptCount val="2"/>
                <c:pt idx="0">
                  <c:v>0.2515698600742573</c:v>
                </c:pt>
                <c:pt idx="1">
                  <c:v>1.0388406948628659</c:v>
                </c:pt>
              </c:numCache>
            </c:numRef>
          </c:xVal>
          <c:yVal>
            <c:numRef>
              <c:f>Kubus!$R$39:$R$40</c:f>
              <c:numCache>
                <c:formatCode>0.00</c:formatCode>
                <c:ptCount val="2"/>
                <c:pt idx="0">
                  <c:v>0.26209642110022691</c:v>
                </c:pt>
                <c:pt idx="1">
                  <c:v>0.40377152843169073</c:v>
                </c:pt>
              </c:numCache>
            </c:numRef>
          </c:yVal>
          <c:smooth val="0"/>
        </c:ser>
        <c:ser>
          <c:idx val="16"/>
          <c:order val="15"/>
          <c:tx>
            <c:strRef>
              <c:f>Kubus!$K$42</c:f>
              <c:strCache>
                <c:ptCount val="1"/>
                <c:pt idx="0">
                  <c:v>lijn 14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Kubus!$Q$42:$Q$43</c:f>
              <c:numCache>
                <c:formatCode>0.00</c:formatCode>
                <c:ptCount val="2"/>
                <c:pt idx="0">
                  <c:v>0.5031397201485146</c:v>
                </c:pt>
                <c:pt idx="1">
                  <c:v>1.2904105549371234</c:v>
                </c:pt>
              </c:numCache>
            </c:numRef>
          </c:xVal>
          <c:yVal>
            <c:numRef>
              <c:f>Kubus!$R$42:$R$43</c:f>
              <c:numCache>
                <c:formatCode>0.00</c:formatCode>
                <c:ptCount val="2"/>
                <c:pt idx="0">
                  <c:v>0.22788634002191244</c:v>
                </c:pt>
                <c:pt idx="1">
                  <c:v>0.36956144735337632</c:v>
                </c:pt>
              </c:numCache>
            </c:numRef>
          </c:yVal>
          <c:smooth val="0"/>
        </c:ser>
        <c:ser>
          <c:idx val="17"/>
          <c:order val="16"/>
          <c:tx>
            <c:strRef>
              <c:f>Kubus!$K$45</c:f>
              <c:strCache>
                <c:ptCount val="1"/>
                <c:pt idx="0">
                  <c:v>lijn 15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Kubus!$Q$45:$Q$46</c:f>
              <c:numCache>
                <c:formatCode>0.00</c:formatCode>
                <c:ptCount val="2"/>
                <c:pt idx="0">
                  <c:v>1.0388406948628659</c:v>
                </c:pt>
                <c:pt idx="1">
                  <c:v>1.0388406948628659</c:v>
                </c:pt>
              </c:numCache>
            </c:numRef>
          </c:xVal>
          <c:yVal>
            <c:numRef>
              <c:f>Kubus!$R$45:$R$46</c:f>
              <c:numCache>
                <c:formatCode>0.00</c:formatCode>
                <c:ptCount val="2"/>
                <c:pt idx="0">
                  <c:v>0.40377152843169073</c:v>
                </c:pt>
                <c:pt idx="1">
                  <c:v>0.70007803061023199</c:v>
                </c:pt>
              </c:numCache>
            </c:numRef>
          </c:yVal>
          <c:smooth val="0"/>
        </c:ser>
        <c:ser>
          <c:idx val="18"/>
          <c:order val="17"/>
          <c:tx>
            <c:strRef>
              <c:f>Kubus!$K$48</c:f>
              <c:strCache>
                <c:ptCount val="1"/>
                <c:pt idx="0">
                  <c:v>lijn 16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Kubus!$Q$48:$Q$49</c:f>
              <c:numCache>
                <c:formatCode>0.00</c:formatCode>
                <c:ptCount val="2"/>
                <c:pt idx="0">
                  <c:v>1.2904105549371234</c:v>
                </c:pt>
                <c:pt idx="1">
                  <c:v>1.2904105549371234</c:v>
                </c:pt>
              </c:numCache>
            </c:numRef>
          </c:xVal>
          <c:yVal>
            <c:numRef>
              <c:f>Kubus!$R$48:$R$49</c:f>
              <c:numCache>
                <c:formatCode>0.00</c:formatCode>
                <c:ptCount val="2"/>
                <c:pt idx="0">
                  <c:v>0.36956144735337632</c:v>
                </c:pt>
                <c:pt idx="1">
                  <c:v>0.66586794953191752</c:v>
                </c:pt>
              </c:numCache>
            </c:numRef>
          </c:yVal>
          <c:smooth val="0"/>
        </c:ser>
        <c:ser>
          <c:idx val="19"/>
          <c:order val="18"/>
          <c:tx>
            <c:strRef>
              <c:f>Kubus!$AC$3</c:f>
              <c:strCache>
                <c:ptCount val="1"/>
                <c:pt idx="0">
                  <c:v>categorie 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Kubus!$AI$3:$AI$4</c:f>
              <c:numCache>
                <c:formatCode>0.00</c:formatCode>
                <c:ptCount val="2"/>
                <c:pt idx="0">
                  <c:v>-0.22641287406683158</c:v>
                </c:pt>
                <c:pt idx="1">
                  <c:v>-0.22641287406683158</c:v>
                </c:pt>
              </c:numCache>
            </c:numRef>
          </c:xVal>
          <c:yVal>
            <c:numRef>
              <c:f>Kubus!$AJ$3:$AJ$4</c:f>
              <c:numCache>
                <c:formatCode>0.00</c:formatCode>
                <c:ptCount val="2"/>
                <c:pt idx="0">
                  <c:v>3.0789072970482997E-2</c:v>
                </c:pt>
                <c:pt idx="1">
                  <c:v>0.91970857950610696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Kubus!$AC$6</c:f>
              <c:strCache>
                <c:ptCount val="1"/>
                <c:pt idx="0">
                  <c:v>categorie 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Kubus!$AI$6:$AI$7</c:f>
              <c:numCache>
                <c:formatCode>0.00</c:formatCode>
                <c:ptCount val="2"/>
                <c:pt idx="0">
                  <c:v>0</c:v>
                </c:pt>
                <c:pt idx="1">
                  <c:v>0.75470958022277201</c:v>
                </c:pt>
              </c:numCache>
            </c:numRef>
          </c:xVal>
          <c:yVal>
            <c:numRef>
              <c:f>Kubus!$AJ$6:$AJ$7</c:f>
              <c:numCache>
                <c:formatCode>0.00</c:formatCode>
                <c:ptCount val="2"/>
                <c:pt idx="0">
                  <c:v>-0.17778390130712482</c:v>
                </c:pt>
                <c:pt idx="1">
                  <c:v>-0.28041414454206814</c:v>
                </c:pt>
              </c:numCache>
            </c:numRef>
          </c:yVal>
          <c:smooth val="0"/>
        </c:ser>
        <c:ser>
          <c:idx val="21"/>
          <c:order val="20"/>
          <c:tx>
            <c:strRef>
              <c:f>Kubus!$AC$9</c:f>
              <c:strCache>
                <c:ptCount val="1"/>
                <c:pt idx="0">
                  <c:v>categorie 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Kubus!$AI$9:$AI$10</c:f>
              <c:numCache>
                <c:formatCode>0.00</c:formatCode>
                <c:ptCount val="2"/>
                <c:pt idx="0">
                  <c:v>1.132064370334158</c:v>
                </c:pt>
                <c:pt idx="1">
                  <c:v>1.9193352051227666</c:v>
                </c:pt>
              </c:numCache>
            </c:numRef>
          </c:xVal>
          <c:yVal>
            <c:numRef>
              <c:f>Kubus!$AJ$9:$AJ$10</c:f>
              <c:numCache>
                <c:formatCode>0.00</c:formatCode>
                <c:ptCount val="2"/>
                <c:pt idx="0">
                  <c:v>-0.153945364852415</c:v>
                </c:pt>
                <c:pt idx="1">
                  <c:v>-1.227025752095115E-2</c:v>
                </c:pt>
              </c:numCache>
            </c:numRef>
          </c:yVal>
          <c:smooth val="0"/>
        </c:ser>
        <c:ser>
          <c:idx val="22"/>
          <c:order val="21"/>
          <c:tx>
            <c:strRef>
              <c:f>Kubus!$AC$21</c:f>
              <c:strCache>
                <c:ptCount val="1"/>
                <c:pt idx="0">
                  <c:v>WHO BEARS THE EXP.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Kubus!$AI$21</c:f>
              <c:numCache>
                <c:formatCode>General</c:formatCode>
                <c:ptCount val="1"/>
              </c:numCache>
            </c:numRef>
          </c:xVal>
          <c:yVal>
            <c:numRef>
              <c:f>Kubus!$AJ$21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3"/>
          <c:order val="22"/>
          <c:tx>
            <c:strRef>
              <c:f>Kubus!$AC$22</c:f>
              <c:strCache>
                <c:ptCount val="1"/>
                <c:pt idx="0">
                  <c:v>GOAL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Kubus!$AI$22</c:f>
              <c:numCache>
                <c:formatCode>0.00</c:formatCode>
                <c:ptCount val="1"/>
                <c:pt idx="0">
                  <c:v>0.26414835307797019</c:v>
                </c:pt>
              </c:numCache>
            </c:numRef>
          </c:xVal>
          <c:yVal>
            <c:numRef>
              <c:f>Kubus!$AJ$22</c:f>
              <c:numCache>
                <c:formatCode>0.00</c:formatCode>
                <c:ptCount val="1"/>
                <c:pt idx="0">
                  <c:v>-0.30259643709291739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Kubus!$AC$23</c:f>
              <c:strCache>
                <c:ptCount val="1"/>
                <c:pt idx="0">
                  <c:v>MEANS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Kubus!$AI$23</c:f>
              <c:numCache>
                <c:formatCode>0.00</c:formatCode>
                <c:ptCount val="1"/>
                <c:pt idx="0">
                  <c:v>1.443716578793018</c:v>
                </c:pt>
              </c:numCache>
            </c:numRef>
          </c:xVal>
          <c:yVal>
            <c:numRef>
              <c:f>Kubus!$AJ$23</c:f>
              <c:numCache>
                <c:formatCode>0.00</c:formatCode>
                <c:ptCount val="1"/>
                <c:pt idx="0">
                  <c:v>-0.12170585697647017</c:v>
                </c:pt>
              </c:numCache>
            </c:numRef>
          </c:yVal>
          <c:smooth val="0"/>
        </c:ser>
        <c:ser>
          <c:idx val="25"/>
          <c:order val="24"/>
          <c:tx>
            <c:strRef>
              <c:f>Kubus!$B$3</c:f>
              <c:strCache>
                <c:ptCount val="1"/>
                <c:pt idx="0">
                  <c:v>rib 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Kubus!$H$3:$H$4</c:f>
              <c:numCache>
                <c:formatCode>General</c:formatCode>
                <c:ptCount val="2"/>
                <c:pt idx="0">
                  <c:v>0</c:v>
                </c:pt>
                <c:pt idx="1">
                  <c:v>0.75470958022277201</c:v>
                </c:pt>
              </c:numCache>
            </c:numRef>
          </c:xVal>
          <c:yVal>
            <c:numRef>
              <c:f>Kubus!$I$3:$I$4</c:f>
              <c:numCache>
                <c:formatCode>General</c:formatCode>
                <c:ptCount val="2"/>
                <c:pt idx="0">
                  <c:v>0</c:v>
                </c:pt>
                <c:pt idx="1">
                  <c:v>-0.10263024323494332</c:v>
                </c:pt>
              </c:numCache>
            </c:numRef>
          </c:yVal>
          <c:smooth val="0"/>
        </c:ser>
        <c:ser>
          <c:idx val="26"/>
          <c:order val="25"/>
          <c:tx>
            <c:strRef>
              <c:f>Kubus!$B$6</c:f>
              <c:strCache>
                <c:ptCount val="1"/>
                <c:pt idx="0">
                  <c:v>rib 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Kubus!$H$6:$H$7</c:f>
              <c:numCache>
                <c:formatCode>General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Kubus!$I$6:$I$7</c:f>
              <c:numCache>
                <c:formatCode>General</c:formatCode>
                <c:ptCount val="2"/>
                <c:pt idx="0">
                  <c:v>-0.10263024323494332</c:v>
                </c:pt>
                <c:pt idx="1">
                  <c:v>3.9044864096520526E-2</c:v>
                </c:pt>
              </c:numCache>
            </c:numRef>
          </c:yVal>
          <c:smooth val="0"/>
        </c:ser>
        <c:ser>
          <c:idx val="27"/>
          <c:order val="26"/>
          <c:tx>
            <c:strRef>
              <c:f>Kubus!$B$9</c:f>
              <c:strCache>
                <c:ptCount val="1"/>
                <c:pt idx="0">
                  <c:v>rib 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Kubus!$H$9:$H$10</c:f>
              <c:numCache>
                <c:formatCode>General</c:formatCode>
                <c:ptCount val="2"/>
                <c:pt idx="0">
                  <c:v>0.78727083478860871</c:v>
                </c:pt>
                <c:pt idx="1">
                  <c:v>1.5419804150113807</c:v>
                </c:pt>
              </c:numCache>
            </c:numRef>
          </c:xVal>
          <c:yVal>
            <c:numRef>
              <c:f>Kubus!$I$9:$I$10</c:f>
              <c:numCache>
                <c:formatCode>General</c:formatCode>
                <c:ptCount val="2"/>
                <c:pt idx="0">
                  <c:v>0.14167510733146385</c:v>
                </c:pt>
                <c:pt idx="1">
                  <c:v>3.9044864096520526E-2</c:v>
                </c:pt>
              </c:numCache>
            </c:numRef>
          </c:yVal>
          <c:smooth val="0"/>
        </c:ser>
        <c:ser>
          <c:idx val="28"/>
          <c:order val="27"/>
          <c:tx>
            <c:strRef>
              <c:f>Kubus!$B$12</c:f>
              <c:strCache>
                <c:ptCount val="1"/>
                <c:pt idx="0">
                  <c:v>rib 4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Kubus!$H$12:$H$13</c:f>
              <c:numCache>
                <c:formatCode>General</c:formatCode>
                <c:ptCount val="2"/>
                <c:pt idx="0">
                  <c:v>0</c:v>
                </c:pt>
                <c:pt idx="1">
                  <c:v>0.78727083478860871</c:v>
                </c:pt>
              </c:numCache>
            </c:numRef>
          </c:xVal>
          <c:yVal>
            <c:numRef>
              <c:f>Kubus!$I$12:$I$13</c:f>
              <c:numCache>
                <c:formatCode>General</c:formatCode>
                <c:ptCount val="2"/>
                <c:pt idx="0">
                  <c:v>0</c:v>
                </c:pt>
                <c:pt idx="1">
                  <c:v>0.14167510733146385</c:v>
                </c:pt>
              </c:numCache>
            </c:numRef>
          </c:yVal>
          <c:smooth val="0"/>
        </c:ser>
        <c:ser>
          <c:idx val="29"/>
          <c:order val="28"/>
          <c:tx>
            <c:strRef>
              <c:f>Kubus!$B$15</c:f>
              <c:strCache>
                <c:ptCount val="1"/>
                <c:pt idx="0">
                  <c:v>rib 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Kubus!$H$15:$H$16</c:f>
              <c:numCache>
                <c:formatCode>General</c:formatCode>
                <c:ptCount val="2"/>
                <c:pt idx="0">
                  <c:v>0</c:v>
                </c:pt>
                <c:pt idx="1">
                  <c:v>0.75470958022277201</c:v>
                </c:pt>
              </c:numCache>
            </c:numRef>
          </c:xVal>
          <c:yVal>
            <c:numRef>
              <c:f>Kubus!$I$15:$I$16</c:f>
              <c:numCache>
                <c:formatCode>General</c:formatCode>
                <c:ptCount val="2"/>
                <c:pt idx="0">
                  <c:v>0.88891950653562402</c:v>
                </c:pt>
                <c:pt idx="1">
                  <c:v>0.78628926330068072</c:v>
                </c:pt>
              </c:numCache>
            </c:numRef>
          </c:yVal>
          <c:smooth val="0"/>
        </c:ser>
        <c:ser>
          <c:idx val="30"/>
          <c:order val="29"/>
          <c:tx>
            <c:strRef>
              <c:f>Kubus!$B$18</c:f>
              <c:strCache>
                <c:ptCount val="1"/>
                <c:pt idx="0">
                  <c:v>rib 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Kubus!$H$18:$H$19</c:f>
              <c:numCache>
                <c:formatCode>General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Kubus!$I$18:$I$19</c:f>
              <c:numCache>
                <c:formatCode>General</c:formatCode>
                <c:ptCount val="2"/>
                <c:pt idx="0">
                  <c:v>0.78628926330068072</c:v>
                </c:pt>
                <c:pt idx="1">
                  <c:v>0.92796437063214454</c:v>
                </c:pt>
              </c:numCache>
            </c:numRef>
          </c:yVal>
          <c:smooth val="0"/>
        </c:ser>
        <c:ser>
          <c:idx val="31"/>
          <c:order val="30"/>
          <c:tx>
            <c:strRef>
              <c:f>Kubus!$B$21</c:f>
              <c:strCache>
                <c:ptCount val="1"/>
                <c:pt idx="0">
                  <c:v>rib 7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Kubus!$H$21:$H$22</c:f>
              <c:numCache>
                <c:formatCode>General</c:formatCode>
                <c:ptCount val="2"/>
                <c:pt idx="0">
                  <c:v>0.78727083478860871</c:v>
                </c:pt>
                <c:pt idx="1">
                  <c:v>1.5419804150113807</c:v>
                </c:pt>
              </c:numCache>
            </c:numRef>
          </c:xVal>
          <c:yVal>
            <c:numRef>
              <c:f>Kubus!$I$21:$I$22</c:f>
              <c:numCache>
                <c:formatCode>General</c:formatCode>
                <c:ptCount val="2"/>
                <c:pt idx="0">
                  <c:v>1.0305946138670878</c:v>
                </c:pt>
                <c:pt idx="1">
                  <c:v>0.92796437063214454</c:v>
                </c:pt>
              </c:numCache>
            </c:numRef>
          </c:yVal>
          <c:smooth val="0"/>
        </c:ser>
        <c:ser>
          <c:idx val="32"/>
          <c:order val="31"/>
          <c:tx>
            <c:strRef>
              <c:f>Kubus!$B$24</c:f>
              <c:strCache>
                <c:ptCount val="1"/>
                <c:pt idx="0">
                  <c:v>rib 8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Kubus!$H$24:$H$25</c:f>
              <c:numCache>
                <c:formatCode>General</c:formatCode>
                <c:ptCount val="2"/>
                <c:pt idx="0">
                  <c:v>0</c:v>
                </c:pt>
                <c:pt idx="1">
                  <c:v>0.78727083478860871</c:v>
                </c:pt>
              </c:numCache>
            </c:numRef>
          </c:xVal>
          <c:yVal>
            <c:numRef>
              <c:f>Kubus!$I$24:$I$25</c:f>
              <c:numCache>
                <c:formatCode>General</c:formatCode>
                <c:ptCount val="2"/>
                <c:pt idx="0">
                  <c:v>0.88891950653562402</c:v>
                </c:pt>
                <c:pt idx="1">
                  <c:v>1.0305946138670878</c:v>
                </c:pt>
              </c:numCache>
            </c:numRef>
          </c:yVal>
          <c:smooth val="0"/>
        </c:ser>
        <c:ser>
          <c:idx val="33"/>
          <c:order val="32"/>
          <c:tx>
            <c:strRef>
              <c:f>Kubus!$B$27</c:f>
              <c:strCache>
                <c:ptCount val="1"/>
                <c:pt idx="0">
                  <c:v>rib 9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Kubus!$H$27:$H$28</c:f>
              <c:numCache>
                <c:formatCode>General</c:formatCode>
                <c:ptCount val="2"/>
                <c:pt idx="0">
                  <c:v>0.75470958022277201</c:v>
                </c:pt>
                <c:pt idx="1">
                  <c:v>0.75470958022277201</c:v>
                </c:pt>
              </c:numCache>
            </c:numRef>
          </c:xVal>
          <c:yVal>
            <c:numRef>
              <c:f>Kubus!$I$27:$I$28</c:f>
              <c:numCache>
                <c:formatCode>General</c:formatCode>
                <c:ptCount val="2"/>
                <c:pt idx="0">
                  <c:v>-0.10263024323494332</c:v>
                </c:pt>
                <c:pt idx="1">
                  <c:v>0.78628926330068072</c:v>
                </c:pt>
              </c:numCache>
            </c:numRef>
          </c:yVal>
          <c:smooth val="0"/>
        </c:ser>
        <c:ser>
          <c:idx val="34"/>
          <c:order val="33"/>
          <c:tx>
            <c:strRef>
              <c:f>Kubus!$B$30</c:f>
              <c:strCache>
                <c:ptCount val="1"/>
                <c:pt idx="0">
                  <c:v>rib 10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Kubus!$H$30:$H$31</c:f>
              <c:numCache>
                <c:formatCode>General</c:formatCode>
                <c:ptCount val="2"/>
                <c:pt idx="0">
                  <c:v>1.5419804150113807</c:v>
                </c:pt>
                <c:pt idx="1">
                  <c:v>1.5419804150113807</c:v>
                </c:pt>
              </c:numCache>
            </c:numRef>
          </c:xVal>
          <c:yVal>
            <c:numRef>
              <c:f>Kubus!$I$30:$I$31</c:f>
              <c:numCache>
                <c:formatCode>General</c:formatCode>
                <c:ptCount val="2"/>
                <c:pt idx="0">
                  <c:v>3.9044864096520526E-2</c:v>
                </c:pt>
                <c:pt idx="1">
                  <c:v>0.92796437063214454</c:v>
                </c:pt>
              </c:numCache>
            </c:numRef>
          </c:yVal>
          <c:smooth val="0"/>
        </c:ser>
        <c:ser>
          <c:idx val="35"/>
          <c:order val="34"/>
          <c:tx>
            <c:strRef>
              <c:f>Kubus!$B$33</c:f>
              <c:strCache>
                <c:ptCount val="1"/>
                <c:pt idx="0">
                  <c:v>rib 11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Kubus!$H$33:$H$34</c:f>
              <c:numCache>
                <c:formatCode>General</c:formatCode>
                <c:ptCount val="2"/>
                <c:pt idx="0">
                  <c:v>0.78727083478860871</c:v>
                </c:pt>
                <c:pt idx="1">
                  <c:v>0.78727083478860871</c:v>
                </c:pt>
              </c:numCache>
            </c:numRef>
          </c:xVal>
          <c:yVal>
            <c:numRef>
              <c:f>Kubus!$I$33:$I$34</c:f>
              <c:numCache>
                <c:formatCode>General</c:formatCode>
                <c:ptCount val="2"/>
                <c:pt idx="0">
                  <c:v>0.14167510733146385</c:v>
                </c:pt>
                <c:pt idx="1">
                  <c:v>1.0305946138670878</c:v>
                </c:pt>
              </c:numCache>
            </c:numRef>
          </c:yVal>
          <c:smooth val="0"/>
        </c:ser>
        <c:ser>
          <c:idx val="36"/>
          <c:order val="35"/>
          <c:tx>
            <c:strRef>
              <c:f>Kubus!$B$36</c:f>
              <c:strCache>
                <c:ptCount val="1"/>
                <c:pt idx="0">
                  <c:v>rib 12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Kubus!$H$36:$H$37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Kubus!$I$36:$I$37</c:f>
              <c:numCache>
                <c:formatCode>General</c:formatCode>
                <c:ptCount val="2"/>
                <c:pt idx="0">
                  <c:v>0</c:v>
                </c:pt>
                <c:pt idx="1">
                  <c:v>0.88891950653562402</c:v>
                </c:pt>
              </c:numCache>
            </c:numRef>
          </c:yVal>
          <c:smooth val="0"/>
        </c:ser>
        <c:ser>
          <c:idx val="2"/>
          <c:order val="36"/>
          <c:tx>
            <c:strRef>
              <c:f>Kubus!$T$3</c:f>
              <c:strCache>
                <c:ptCount val="1"/>
                <c:pt idx="0">
                  <c:v>arceringsbalk 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Kubus!$Z$3:$Z$4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Kubus!$AA$3:$AA$4</c:f>
              <c:numCache>
                <c:formatCode>0.00</c:formatCode>
                <c:ptCount val="2"/>
                <c:pt idx="0">
                  <c:v>0.193676258943598</c:v>
                </c:pt>
                <c:pt idx="1">
                  <c:v>0.3353513662750619</c:v>
                </c:pt>
              </c:numCache>
            </c:numRef>
          </c:yVal>
          <c:smooth val="0"/>
        </c:ser>
        <c:ser>
          <c:idx val="37"/>
          <c:order val="37"/>
          <c:tx>
            <c:strRef>
              <c:f>Kubus!$T$5</c:f>
              <c:strCache>
                <c:ptCount val="1"/>
                <c:pt idx="0">
                  <c:v>arceringsbalk 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Kubus!$Z$5:$Z$6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Kubus!$AA$5:$AA$6</c:f>
              <c:numCache>
                <c:formatCode>0.00</c:formatCode>
                <c:ptCount val="2"/>
                <c:pt idx="0">
                  <c:v>0.22659920363010258</c:v>
                </c:pt>
                <c:pt idx="1">
                  <c:v>0.36827431096156649</c:v>
                </c:pt>
              </c:numCache>
            </c:numRef>
          </c:yVal>
          <c:smooth val="0"/>
        </c:ser>
        <c:ser>
          <c:idx val="38"/>
          <c:order val="38"/>
          <c:tx>
            <c:strRef>
              <c:f>Kubus!$T$7</c:f>
              <c:strCache>
                <c:ptCount val="1"/>
                <c:pt idx="0">
                  <c:v>arceringsbalk 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Kubus!$Z$7:$Z$8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Kubus!$AA$7:$AA$8</c:f>
              <c:numCache>
                <c:formatCode>0.00</c:formatCode>
                <c:ptCount val="2"/>
                <c:pt idx="0">
                  <c:v>0.25952214831660714</c:v>
                </c:pt>
                <c:pt idx="1">
                  <c:v>0.40119725564807107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Kubus!$T$9</c:f>
              <c:strCache>
                <c:ptCount val="1"/>
                <c:pt idx="0">
                  <c:v>arceringsbalk 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Kubus!$Z$9:$Z$10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Kubus!$AA$9:$AA$10</c:f>
              <c:numCache>
                <c:formatCode>0.00</c:formatCode>
                <c:ptCount val="2"/>
                <c:pt idx="0">
                  <c:v>0.29244509300311183</c:v>
                </c:pt>
                <c:pt idx="1">
                  <c:v>0.43412020033457566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Kubus!$T$11</c:f>
              <c:strCache>
                <c:ptCount val="1"/>
                <c:pt idx="0">
                  <c:v>arceringsbalk 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Kubus!$Z$11:$Z$12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Kubus!$AA$11:$AA$12</c:f>
              <c:numCache>
                <c:formatCode>0.00</c:formatCode>
                <c:ptCount val="2"/>
                <c:pt idx="0">
                  <c:v>0.32536803768961642</c:v>
                </c:pt>
                <c:pt idx="1">
                  <c:v>0.46704314502108024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Kubus!$T$13</c:f>
              <c:strCache>
                <c:ptCount val="1"/>
                <c:pt idx="0">
                  <c:v>arceringsbalk 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Kubus!$Z$13:$Z$14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Kubus!$AA$13:$AA$14</c:f>
              <c:numCache>
                <c:formatCode>0.00</c:formatCode>
                <c:ptCount val="2"/>
                <c:pt idx="0">
                  <c:v>0.358290982376121</c:v>
                </c:pt>
                <c:pt idx="1">
                  <c:v>0.49996608970758483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Kubus!$T$15</c:f>
              <c:strCache>
                <c:ptCount val="1"/>
                <c:pt idx="0">
                  <c:v>arceringsbalk 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Kubus!$Z$15:$Z$16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Kubus!$AA$15:$AA$16</c:f>
              <c:numCache>
                <c:formatCode>0.00</c:formatCode>
                <c:ptCount val="2"/>
                <c:pt idx="0">
                  <c:v>0.39121392706262559</c:v>
                </c:pt>
                <c:pt idx="1">
                  <c:v>0.53288903439408941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Kubus!$T$17</c:f>
              <c:strCache>
                <c:ptCount val="1"/>
                <c:pt idx="0">
                  <c:v>arceringsbalk 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Kubus!$Z$17:$Z$18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Kubus!$AA$17:$AA$18</c:f>
              <c:numCache>
                <c:formatCode>0.00</c:formatCode>
                <c:ptCount val="2"/>
                <c:pt idx="0">
                  <c:v>0.42413687174913017</c:v>
                </c:pt>
                <c:pt idx="1">
                  <c:v>0.565811979080594</c:v>
                </c:pt>
              </c:numCache>
            </c:numRef>
          </c:yVal>
          <c:smooth val="0"/>
        </c:ser>
        <c:ser>
          <c:idx val="44"/>
          <c:order val="44"/>
          <c:tx>
            <c:strRef>
              <c:f>Kubus!$T$19</c:f>
              <c:strCache>
                <c:ptCount val="1"/>
                <c:pt idx="0">
                  <c:v>arceringsbalk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Kubus!$Z$19:$Z$20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Kubus!$AA$19:$AA$20</c:f>
              <c:numCache>
                <c:formatCode>0.00</c:formatCode>
                <c:ptCount val="2"/>
                <c:pt idx="0">
                  <c:v>0.45705981643563476</c:v>
                </c:pt>
                <c:pt idx="1">
                  <c:v>0.59873492376709858</c:v>
                </c:pt>
              </c:numCache>
            </c:numRef>
          </c:yVal>
          <c:smooth val="0"/>
        </c:ser>
        <c:ser>
          <c:idx val="45"/>
          <c:order val="45"/>
          <c:tx>
            <c:strRef>
              <c:f>Kubus!$T$21</c:f>
              <c:strCache>
                <c:ptCount val="1"/>
                <c:pt idx="0">
                  <c:v>arceringsbalk 10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Kubus!$Z$21:$Z$22</c:f>
              <c:numCache>
                <c:formatCode>0.00</c:formatCode>
                <c:ptCount val="2"/>
                <c:pt idx="0">
                  <c:v>0.75470958022277201</c:v>
                </c:pt>
                <c:pt idx="1">
                  <c:v>1.5419804150113807</c:v>
                </c:pt>
              </c:numCache>
            </c:numRef>
          </c:xVal>
          <c:yVal>
            <c:numRef>
              <c:f>Kubus!$AA$21:$AA$22</c:f>
              <c:numCache>
                <c:formatCode>0.00</c:formatCode>
                <c:ptCount val="2"/>
                <c:pt idx="0">
                  <c:v>0.48998276112213934</c:v>
                </c:pt>
                <c:pt idx="1">
                  <c:v>0.63165786845360317</c:v>
                </c:pt>
              </c:numCache>
            </c:numRef>
          </c:yVal>
          <c:smooth val="0"/>
        </c:ser>
        <c:ser>
          <c:idx val="46"/>
          <c:order val="46"/>
          <c:tx>
            <c:strRef>
              <c:f>Kubus!$T$23</c:f>
              <c:strCache>
                <c:ptCount val="1"/>
                <c:pt idx="0">
                  <c:v>arceringsbalk 11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Kubus!$Z$23:$Z$24</c:f>
              <c:numCache>
                <c:formatCode>0.00</c:formatCode>
                <c:ptCount val="2"/>
                <c:pt idx="0">
                  <c:v>0.5031397201485146</c:v>
                </c:pt>
                <c:pt idx="1">
                  <c:v>0.75470958022277201</c:v>
                </c:pt>
              </c:numCache>
            </c:numRef>
          </c:xVal>
          <c:yVal>
            <c:numRef>
              <c:f>Kubus!$AA$23:$AA$24</c:f>
              <c:numCache>
                <c:formatCode>0.00</c:formatCode>
                <c:ptCount val="2"/>
                <c:pt idx="0">
                  <c:v>0.52419284220045381</c:v>
                </c:pt>
                <c:pt idx="1">
                  <c:v>0.48998276112213934</c:v>
                </c:pt>
              </c:numCache>
            </c:numRef>
          </c:yVal>
          <c:smooth val="0"/>
        </c:ser>
        <c:ser>
          <c:idx val="47"/>
          <c:order val="47"/>
          <c:tx>
            <c:strRef>
              <c:f>Kubus!$T$25</c:f>
              <c:strCache>
                <c:ptCount val="1"/>
                <c:pt idx="0">
                  <c:v>arceringsbalk 12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Kubus!$Z$25:$Z$26</c:f>
              <c:numCache>
                <c:formatCode>0.00</c:formatCode>
                <c:ptCount val="2"/>
                <c:pt idx="0">
                  <c:v>0.59061425734724893</c:v>
                </c:pt>
                <c:pt idx="1">
                  <c:v>0.84218411742150634</c:v>
                </c:pt>
              </c:numCache>
            </c:numRef>
          </c:xVal>
          <c:yVal>
            <c:numRef>
              <c:f>Kubus!$AA$25:$AA$26</c:f>
              <c:numCache>
                <c:formatCode>0.00</c:formatCode>
                <c:ptCount val="2"/>
                <c:pt idx="0">
                  <c:v>0.53993452079283855</c:v>
                </c:pt>
                <c:pt idx="1">
                  <c:v>0.50572443971452419</c:v>
                </c:pt>
              </c:numCache>
            </c:numRef>
          </c:yVal>
          <c:smooth val="0"/>
        </c:ser>
        <c:ser>
          <c:idx val="48"/>
          <c:order val="48"/>
          <c:tx>
            <c:strRef>
              <c:f>Kubus!$T$27</c:f>
              <c:strCache>
                <c:ptCount val="1"/>
                <c:pt idx="0">
                  <c:v>arceringsbalk 13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Kubus!$Z$27:$Z$28</c:f>
              <c:numCache>
                <c:formatCode>0.00</c:formatCode>
                <c:ptCount val="2"/>
                <c:pt idx="0">
                  <c:v>0.67808879454598325</c:v>
                </c:pt>
                <c:pt idx="1">
                  <c:v>0.92965865462024055</c:v>
                </c:pt>
              </c:numCache>
            </c:numRef>
          </c:xVal>
          <c:yVal>
            <c:numRef>
              <c:f>Kubus!$AA$27:$AA$28</c:f>
              <c:numCache>
                <c:formatCode>0.00</c:formatCode>
                <c:ptCount val="2"/>
                <c:pt idx="0">
                  <c:v>0.5556761993852235</c:v>
                </c:pt>
                <c:pt idx="1">
                  <c:v>0.52146611830690914</c:v>
                </c:pt>
              </c:numCache>
            </c:numRef>
          </c:yVal>
          <c:smooth val="0"/>
        </c:ser>
        <c:ser>
          <c:idx val="49"/>
          <c:order val="49"/>
          <c:tx>
            <c:strRef>
              <c:f>Kubus!$T$29</c:f>
              <c:strCache>
                <c:ptCount val="1"/>
                <c:pt idx="0">
                  <c:v>arceringsbalk 14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Kubus!$Z$29:$Z$30</c:f>
              <c:numCache>
                <c:formatCode>0.00</c:formatCode>
                <c:ptCount val="2"/>
                <c:pt idx="0">
                  <c:v>0.76556333174471747</c:v>
                </c:pt>
                <c:pt idx="1">
                  <c:v>1.017133191818975</c:v>
                </c:pt>
              </c:numCache>
            </c:numRef>
          </c:xVal>
          <c:yVal>
            <c:numRef>
              <c:f>Kubus!$AA$29:$AA$30</c:f>
              <c:numCache>
                <c:formatCode>0.00</c:formatCode>
                <c:ptCount val="2"/>
                <c:pt idx="0">
                  <c:v>0.57141787797760846</c:v>
                </c:pt>
                <c:pt idx="1">
                  <c:v>0.53720779689929399</c:v>
                </c:pt>
              </c:numCache>
            </c:numRef>
          </c:yVal>
          <c:smooth val="0"/>
        </c:ser>
        <c:ser>
          <c:idx val="50"/>
          <c:order val="50"/>
          <c:tx>
            <c:strRef>
              <c:f>Kubus!$T$31</c:f>
              <c:strCache>
                <c:ptCount val="1"/>
                <c:pt idx="0">
                  <c:v>arceringsbalk 15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Kubus!$Z$31:$Z$32</c:f>
              <c:numCache>
                <c:formatCode>0.00</c:formatCode>
                <c:ptCount val="2"/>
                <c:pt idx="0">
                  <c:v>0.85303786894345179</c:v>
                </c:pt>
                <c:pt idx="1">
                  <c:v>1.1046077290177092</c:v>
                </c:pt>
              </c:numCache>
            </c:numRef>
          </c:xVal>
          <c:yVal>
            <c:numRef>
              <c:f>Kubus!$AA$31:$AA$32</c:f>
              <c:numCache>
                <c:formatCode>0.00</c:formatCode>
                <c:ptCount val="2"/>
                <c:pt idx="0">
                  <c:v>0.58715955656999319</c:v>
                </c:pt>
                <c:pt idx="1">
                  <c:v>0.55294947549167883</c:v>
                </c:pt>
              </c:numCache>
            </c:numRef>
          </c:yVal>
          <c:smooth val="0"/>
        </c:ser>
        <c:ser>
          <c:idx val="51"/>
          <c:order val="51"/>
          <c:tx>
            <c:strRef>
              <c:f>Kubus!$T$33</c:f>
              <c:strCache>
                <c:ptCount val="1"/>
                <c:pt idx="0">
                  <c:v>arceringsbalk 16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Kubus!$Z$33:$Z$34</c:f>
              <c:numCache>
                <c:formatCode>0.00</c:formatCode>
                <c:ptCount val="2"/>
                <c:pt idx="0">
                  <c:v>0.94051240614218612</c:v>
                </c:pt>
                <c:pt idx="1">
                  <c:v>1.1920822662164436</c:v>
                </c:pt>
              </c:numCache>
            </c:numRef>
          </c:xVal>
          <c:yVal>
            <c:numRef>
              <c:f>Kubus!$AA$33:$AA$34</c:f>
              <c:numCache>
                <c:formatCode>0.00</c:formatCode>
                <c:ptCount val="2"/>
                <c:pt idx="0">
                  <c:v>0.60290123516237815</c:v>
                </c:pt>
                <c:pt idx="1">
                  <c:v>0.56869115408406368</c:v>
                </c:pt>
              </c:numCache>
            </c:numRef>
          </c:yVal>
          <c:smooth val="0"/>
        </c:ser>
        <c:ser>
          <c:idx val="52"/>
          <c:order val="52"/>
          <c:tx>
            <c:strRef>
              <c:f>Kubus!$T$35</c:f>
              <c:strCache>
                <c:ptCount val="1"/>
                <c:pt idx="0">
                  <c:v>arceringsbalk 17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Kubus!$Z$35:$Z$36</c:f>
              <c:numCache>
                <c:formatCode>0.00</c:formatCode>
                <c:ptCount val="2"/>
                <c:pt idx="0">
                  <c:v>1.0279869433409203</c:v>
                </c:pt>
                <c:pt idx="1">
                  <c:v>1.2795568034151779</c:v>
                </c:pt>
              </c:numCache>
            </c:numRef>
          </c:xVal>
          <c:yVal>
            <c:numRef>
              <c:f>Kubus!$AA$35:$AA$36</c:f>
              <c:numCache>
                <c:formatCode>0.00</c:formatCode>
                <c:ptCount val="2"/>
                <c:pt idx="0">
                  <c:v>0.61864291375476288</c:v>
                </c:pt>
                <c:pt idx="1">
                  <c:v>0.58443283267644852</c:v>
                </c:pt>
              </c:numCache>
            </c:numRef>
          </c:yVal>
          <c:smooth val="0"/>
        </c:ser>
        <c:ser>
          <c:idx val="53"/>
          <c:order val="53"/>
          <c:tx>
            <c:strRef>
              <c:f>Kubus!$T$37</c:f>
              <c:strCache>
                <c:ptCount val="1"/>
                <c:pt idx="0">
                  <c:v>arceringsbalk 18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Kubus!$Z$37:$Z$38</c:f>
              <c:numCache>
                <c:formatCode>0.00</c:formatCode>
                <c:ptCount val="2"/>
                <c:pt idx="0">
                  <c:v>1.1154614805396548</c:v>
                </c:pt>
                <c:pt idx="1">
                  <c:v>1.3670313406139121</c:v>
                </c:pt>
              </c:numCache>
            </c:numRef>
          </c:xVal>
          <c:yVal>
            <c:numRef>
              <c:f>Kubus!$AA$37:$AA$38</c:f>
              <c:numCache>
                <c:formatCode>0.00</c:formatCode>
                <c:ptCount val="2"/>
                <c:pt idx="0">
                  <c:v>0.63438459234714784</c:v>
                </c:pt>
                <c:pt idx="1">
                  <c:v>0.60017451126883348</c:v>
                </c:pt>
              </c:numCache>
            </c:numRef>
          </c:yVal>
          <c:smooth val="0"/>
        </c:ser>
        <c:ser>
          <c:idx val="54"/>
          <c:order val="54"/>
          <c:tx>
            <c:strRef>
              <c:f>Kubus!$T$39</c:f>
              <c:strCache>
                <c:ptCount val="1"/>
                <c:pt idx="0">
                  <c:v>arceringsbalk 19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Kubus!$Z$39:$Z$40</c:f>
              <c:numCache>
                <c:formatCode>0.00</c:formatCode>
                <c:ptCount val="2"/>
                <c:pt idx="0">
                  <c:v>1.202936017738389</c:v>
                </c:pt>
                <c:pt idx="1">
                  <c:v>1.4545058778126463</c:v>
                </c:pt>
              </c:numCache>
            </c:numRef>
          </c:xVal>
          <c:yVal>
            <c:numRef>
              <c:f>Kubus!$AA$39:$AA$40</c:f>
              <c:numCache>
                <c:formatCode>0.00</c:formatCode>
                <c:ptCount val="2"/>
                <c:pt idx="0">
                  <c:v>0.65012627093953279</c:v>
                </c:pt>
                <c:pt idx="1">
                  <c:v>0.61591618986121832</c:v>
                </c:pt>
              </c:numCache>
            </c:numRef>
          </c:yVal>
          <c:smooth val="0"/>
        </c:ser>
        <c:ser>
          <c:idx val="55"/>
          <c:order val="55"/>
          <c:tx>
            <c:strRef>
              <c:f>Kubus!$T$41</c:f>
              <c:strCache>
                <c:ptCount val="1"/>
                <c:pt idx="0">
                  <c:v>arceringsbalk 20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Kubus!$Z$41:$Z$42</c:f>
              <c:numCache>
                <c:formatCode>0.00</c:formatCode>
                <c:ptCount val="2"/>
                <c:pt idx="0">
                  <c:v>1.2904105549371234</c:v>
                </c:pt>
                <c:pt idx="1">
                  <c:v>1.5419804150113807</c:v>
                </c:pt>
              </c:numCache>
            </c:numRef>
          </c:xVal>
          <c:yVal>
            <c:numRef>
              <c:f>Kubus!$AA$41:$AA$42</c:f>
              <c:numCache>
                <c:formatCode>0.00</c:formatCode>
                <c:ptCount val="2"/>
                <c:pt idx="0">
                  <c:v>0.66586794953191752</c:v>
                </c:pt>
                <c:pt idx="1">
                  <c:v>0.63165786845360317</c:v>
                </c:pt>
              </c:numCache>
            </c:numRef>
          </c:yVal>
          <c:smooth val="0"/>
        </c:ser>
        <c:ser>
          <c:idx val="56"/>
          <c:order val="56"/>
          <c:tx>
            <c:strRef>
              <c:f>Kubus!$T$43</c:f>
              <c:strCache>
                <c:ptCount val="1"/>
                <c:pt idx="0">
                  <c:v>arceringsbalk 21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Kubus!$Z$43:$Z$44</c:f>
              <c:numCache>
                <c:formatCode>0.00</c:formatCode>
                <c:ptCount val="2"/>
                <c:pt idx="0">
                  <c:v>0.5031397201485146</c:v>
                </c:pt>
                <c:pt idx="1">
                  <c:v>0.5031397201485146</c:v>
                </c:pt>
              </c:numCache>
            </c:numRef>
          </c:xVal>
          <c:yVal>
            <c:numRef>
              <c:f>Kubus!$AA$43:$AA$44</c:f>
              <c:numCache>
                <c:formatCode>0.00</c:formatCode>
                <c:ptCount val="2"/>
                <c:pt idx="0">
                  <c:v>0.22788634002191244</c:v>
                </c:pt>
                <c:pt idx="1">
                  <c:v>0.52419284220045381</c:v>
                </c:pt>
              </c:numCache>
            </c:numRef>
          </c:yVal>
          <c:smooth val="0"/>
        </c:ser>
        <c:ser>
          <c:idx val="57"/>
          <c:order val="57"/>
          <c:tx>
            <c:strRef>
              <c:f>Kubus!$T$45</c:f>
              <c:strCache>
                <c:ptCount val="1"/>
                <c:pt idx="0">
                  <c:v>arceringsbalk 22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Kubus!$Z$45:$Z$46</c:f>
              <c:numCache>
                <c:formatCode>0.00</c:formatCode>
                <c:ptCount val="2"/>
                <c:pt idx="0">
                  <c:v>0.5310919268234322</c:v>
                </c:pt>
                <c:pt idx="1">
                  <c:v>0.5310919268234322</c:v>
                </c:pt>
              </c:numCache>
            </c:numRef>
          </c:xVal>
          <c:yVal>
            <c:numRef>
              <c:f>Kubus!$AA$45:$AA$46</c:f>
              <c:numCache>
                <c:formatCode>0.00</c:formatCode>
                <c:ptCount val="2"/>
                <c:pt idx="0">
                  <c:v>0.22408521990209973</c:v>
                </c:pt>
                <c:pt idx="1">
                  <c:v>0.52039172208064099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Kubus!$T$47</c:f>
              <c:strCache>
                <c:ptCount val="1"/>
                <c:pt idx="0">
                  <c:v>arceringsbalk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Kubus!$Z$47:$Z$48</c:f>
              <c:numCache>
                <c:formatCode>0.00</c:formatCode>
                <c:ptCount val="2"/>
                <c:pt idx="0">
                  <c:v>0.55904413349834958</c:v>
                </c:pt>
                <c:pt idx="1">
                  <c:v>0.55904413349834958</c:v>
                </c:pt>
              </c:numCache>
            </c:numRef>
          </c:xVal>
          <c:yVal>
            <c:numRef>
              <c:f>Kubus!$AA$47:$AA$48</c:f>
              <c:numCache>
                <c:formatCode>0.00</c:formatCode>
                <c:ptCount val="2"/>
                <c:pt idx="0">
                  <c:v>0.22028409978228702</c:v>
                </c:pt>
                <c:pt idx="1">
                  <c:v>0.51659060196082829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Kubus!$T$49</c:f>
              <c:strCache>
                <c:ptCount val="1"/>
                <c:pt idx="0">
                  <c:v>arceringsbalk 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Kubus!$Z$49:$Z$50</c:f>
              <c:numCache>
                <c:formatCode>0.00</c:formatCode>
                <c:ptCount val="2"/>
                <c:pt idx="0">
                  <c:v>0.58699634017326707</c:v>
                </c:pt>
                <c:pt idx="1">
                  <c:v>0.58699634017326707</c:v>
                </c:pt>
              </c:numCache>
            </c:numRef>
          </c:xVal>
          <c:yVal>
            <c:numRef>
              <c:f>Kubus!$AA$49:$AA$50</c:f>
              <c:numCache>
                <c:formatCode>0.00</c:formatCode>
                <c:ptCount val="2"/>
                <c:pt idx="0">
                  <c:v>0.21648297966247432</c:v>
                </c:pt>
                <c:pt idx="1">
                  <c:v>0.51278948184101558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Kubus!$T$51</c:f>
              <c:strCache>
                <c:ptCount val="1"/>
                <c:pt idx="0">
                  <c:v>arceringsbalk 25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Kubus!$Z$51:$Z$52</c:f>
              <c:numCache>
                <c:formatCode>0.00</c:formatCode>
                <c:ptCount val="2"/>
                <c:pt idx="0">
                  <c:v>0.61494854684818456</c:v>
                </c:pt>
                <c:pt idx="1">
                  <c:v>0.61494854684818456</c:v>
                </c:pt>
              </c:numCache>
            </c:numRef>
          </c:xVal>
          <c:yVal>
            <c:numRef>
              <c:f>Kubus!$AA$51:$AA$52</c:f>
              <c:numCache>
                <c:formatCode>0.00</c:formatCode>
                <c:ptCount val="2"/>
                <c:pt idx="0">
                  <c:v>0.21268185954266158</c:v>
                </c:pt>
                <c:pt idx="1">
                  <c:v>0.50898836172120288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Kubus!$T$53</c:f>
              <c:strCache>
                <c:ptCount val="1"/>
                <c:pt idx="0">
                  <c:v>arceringsbalk 26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Kubus!$Z$53:$Z$54</c:f>
              <c:numCache>
                <c:formatCode>0.00</c:formatCode>
                <c:ptCount val="2"/>
                <c:pt idx="0">
                  <c:v>0.64290075352310205</c:v>
                </c:pt>
                <c:pt idx="1">
                  <c:v>0.64290075352310205</c:v>
                </c:pt>
              </c:numCache>
            </c:numRef>
          </c:xVal>
          <c:yVal>
            <c:numRef>
              <c:f>Kubus!$AA$53:$AA$54</c:f>
              <c:numCache>
                <c:formatCode>0.00</c:formatCode>
                <c:ptCount val="2"/>
                <c:pt idx="0">
                  <c:v>0.20888073942284885</c:v>
                </c:pt>
                <c:pt idx="1">
                  <c:v>0.50518724160139017</c:v>
                </c:pt>
              </c:numCache>
            </c:numRef>
          </c:yVal>
          <c:smooth val="0"/>
        </c:ser>
        <c:ser>
          <c:idx val="62"/>
          <c:order val="62"/>
          <c:tx>
            <c:strRef>
              <c:f>Kubus!$T$55</c:f>
              <c:strCache>
                <c:ptCount val="1"/>
                <c:pt idx="0">
                  <c:v>arceringsbalk 27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Kubus!$Z$55:$Z$56</c:f>
              <c:numCache>
                <c:formatCode>0.00</c:formatCode>
                <c:ptCount val="2"/>
                <c:pt idx="0">
                  <c:v>0.67085296019801954</c:v>
                </c:pt>
                <c:pt idx="1">
                  <c:v>0.67085296019801954</c:v>
                </c:pt>
              </c:numCache>
            </c:numRef>
          </c:xVal>
          <c:yVal>
            <c:numRef>
              <c:f>Kubus!$AA$55:$AA$56</c:f>
              <c:numCache>
                <c:formatCode>0.00</c:formatCode>
                <c:ptCount val="2"/>
                <c:pt idx="0">
                  <c:v>0.20507961930303614</c:v>
                </c:pt>
                <c:pt idx="1">
                  <c:v>0.50138612148157746</c:v>
                </c:pt>
              </c:numCache>
            </c:numRef>
          </c:yVal>
          <c:smooth val="0"/>
        </c:ser>
        <c:ser>
          <c:idx val="63"/>
          <c:order val="63"/>
          <c:tx>
            <c:strRef>
              <c:f>Kubus!$T$57</c:f>
              <c:strCache>
                <c:ptCount val="1"/>
                <c:pt idx="0">
                  <c:v>arceringsbalk 28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Kubus!$Z$57:$Z$58</c:f>
              <c:numCache>
                <c:formatCode>0.00</c:formatCode>
                <c:ptCount val="2"/>
                <c:pt idx="0">
                  <c:v>0.69880516687293692</c:v>
                </c:pt>
                <c:pt idx="1">
                  <c:v>0.69880516687293692</c:v>
                </c:pt>
              </c:numCache>
            </c:numRef>
          </c:xVal>
          <c:yVal>
            <c:numRef>
              <c:f>Kubus!$AA$57:$AA$58</c:f>
              <c:numCache>
                <c:formatCode>0.00</c:formatCode>
                <c:ptCount val="2"/>
                <c:pt idx="0">
                  <c:v>0.20127849918322344</c:v>
                </c:pt>
                <c:pt idx="1">
                  <c:v>0.49758500136176476</c:v>
                </c:pt>
              </c:numCache>
            </c:numRef>
          </c:yVal>
          <c:smooth val="0"/>
        </c:ser>
        <c:ser>
          <c:idx val="64"/>
          <c:order val="64"/>
          <c:tx>
            <c:strRef>
              <c:f>Kubus!$T$59</c:f>
              <c:strCache>
                <c:ptCount val="1"/>
                <c:pt idx="0">
                  <c:v>arceringsbalk 29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Kubus!$Z$59:$Z$60</c:f>
              <c:numCache>
                <c:formatCode>0.00</c:formatCode>
                <c:ptCount val="2"/>
                <c:pt idx="0">
                  <c:v>0.72675737354785452</c:v>
                </c:pt>
                <c:pt idx="1">
                  <c:v>0.72675737354785452</c:v>
                </c:pt>
              </c:numCache>
            </c:numRef>
          </c:xVal>
          <c:yVal>
            <c:numRef>
              <c:f>Kubus!$AA$59:$AA$60</c:f>
              <c:numCache>
                <c:formatCode>0.00</c:formatCode>
                <c:ptCount val="2"/>
                <c:pt idx="0">
                  <c:v>0.19747737906341073</c:v>
                </c:pt>
                <c:pt idx="1">
                  <c:v>0.49378388124195205</c:v>
                </c:pt>
              </c:numCache>
            </c:numRef>
          </c:yVal>
          <c:smooth val="0"/>
        </c:ser>
        <c:ser>
          <c:idx val="65"/>
          <c:order val="65"/>
          <c:tx>
            <c:strRef>
              <c:f>Kubus!$T$61</c:f>
              <c:strCache>
                <c:ptCount val="1"/>
                <c:pt idx="0">
                  <c:v>arceringsbalk 30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Kubus!$Z$61:$Z$62</c:f>
              <c:numCache>
                <c:formatCode>0.00</c:formatCode>
                <c:ptCount val="2"/>
                <c:pt idx="0">
                  <c:v>0.75470958022277201</c:v>
                </c:pt>
                <c:pt idx="1">
                  <c:v>0.75470958022277201</c:v>
                </c:pt>
              </c:numCache>
            </c:numRef>
          </c:xVal>
          <c:yVal>
            <c:numRef>
              <c:f>Kubus!$AA$61:$AA$62</c:f>
              <c:numCache>
                <c:formatCode>0.00</c:formatCode>
                <c:ptCount val="2"/>
                <c:pt idx="0">
                  <c:v>0.193676258943598</c:v>
                </c:pt>
                <c:pt idx="1">
                  <c:v>0.48998276112213934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773240"/>
        <c:axId val="362773632"/>
      </c:scatterChart>
      <c:valAx>
        <c:axId val="362773240"/>
        <c:scaling>
          <c:orientation val="minMax"/>
          <c:max val="1.9"/>
          <c:min val="-0.4"/>
        </c:scaling>
        <c:delete val="1"/>
        <c:axPos val="b"/>
        <c:numFmt formatCode="0.00" sourceLinked="1"/>
        <c:majorTickMark val="out"/>
        <c:minorTickMark val="none"/>
        <c:tickLblPos val="nextTo"/>
        <c:crossAx val="362773632"/>
        <c:crosses val="autoZero"/>
        <c:crossBetween val="midCat"/>
      </c:valAx>
      <c:valAx>
        <c:axId val="362773632"/>
        <c:scaling>
          <c:orientation val="minMax"/>
          <c:max val="1.3"/>
          <c:min val="-0.4"/>
        </c:scaling>
        <c:delete val="1"/>
        <c:axPos val="l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WHO BEARS THE EXP.</a:t>
                </a:r>
              </a:p>
            </c:rich>
          </c:tx>
          <c:layout>
            <c:manualLayout>
              <c:xMode val="edge"/>
              <c:yMode val="edge"/>
              <c:x val="1.8487410129505423E-2"/>
              <c:y val="0.33513572483059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crossAx val="3627732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3421636660493E-2"/>
          <c:y val="4.7058891111688754E-2"/>
          <c:w val="0.89583485215056047"/>
          <c:h val="0.8970601118165668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strRef>
                  <c:f>'Grafiek Vacature'!$D$16</c:f>
                  <c:strCache>
                    <c:ptCount val="1"/>
                    <c:pt idx="0">
                      <c:v>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{23AEEFD2-E7F7-433E-9E5D-E2E5217CAA57}</c15:txfldGUID>
                      <c15:f>'Grafiek Vacature'!$D$16</c15:f>
                      <c15:dlblFieldTableCache>
                        <c:ptCount val="1"/>
                        <c:pt idx="0">
                          <c:v>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'Grafiek Vacature'!$D$17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{271A1A02-1A98-448D-B95B-F474DF28C1E0}</c15:txfldGUID>
                      <c15:f>'Grafiek Vacature'!$D$17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'Grafiek Vacature'!$D$18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{7B0C22EE-47BD-481C-9530-7F068893C4EC}</c15:txfldGUID>
                      <c15:f>'Grafiek Vacature'!$D$18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'Grafiek Vacature'!$D$19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{E580086D-B5DE-456D-B4FD-F792E29B6ED1}</c15:txfldGUID>
                      <c15:f>'Grafiek Vacature'!$D$19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'Grafiek Vacature'!$D$20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{9E56A453-D17B-4EFF-A7E1-272F227C50E5}</c15:txfldGUID>
                      <c15:f>'Grafiek Vacature'!$D$20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'Grafiek Vacature'!$D$21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{F7CB2522-7D66-4314-88C2-92A18EDBF68D}</c15:txfldGUID>
                      <c15:f>'Grafiek Vacature'!$D$21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'Grafiek Vacature'!$D$22</c:f>
                  <c:strCache>
                    <c:ptCount val="1"/>
                    <c:pt idx="0">
                      <c:v>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{29D6979F-5823-476E-991D-6D3F10398F84}</c15:txfldGUID>
                      <c15:f>'Grafiek Vacature'!$D$22</c15:f>
                      <c15:dlblFieldTableCache>
                        <c:ptCount val="1"/>
                        <c:pt idx="0">
                          <c:v>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'Grafiek Vacature'!$D$23</c:f>
                  <c:strCache>
                    <c:ptCount val="1"/>
                    <c:pt idx="0">
                      <c:v>10%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{72C83C96-79E8-4753-A625-27A8A591E514}</c15:txfldGUID>
                      <c15:f>'Grafiek Vacature'!$D$23</c15:f>
                      <c15:dlblFieldTableCache>
                        <c:ptCount val="1"/>
                        <c:pt idx="0">
                          <c:v>10%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'Grafiek Vacature'!$D$24</c:f>
                  <c:strCache>
                    <c:ptCount val="1"/>
                    <c:pt idx="0">
                      <c:v>12%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{F43B7A1C-A910-4DBF-A409-7A87CA3E44B8}</c15:txfldGUID>
                      <c15:f>'Grafiek Vacature'!$D$24</c15:f>
                      <c15:dlblFieldTableCache>
                        <c:ptCount val="1"/>
                        <c:pt idx="0">
                          <c:v>12%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'Grafiek Vacature'!$D$25</c:f>
                  <c:strCache>
                    <c:ptCount val="1"/>
                    <c:pt idx="0">
                      <c:v>15%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{A9E3AC8F-3063-4A40-B52D-11A0DFFD533F}</c15:txfldGUID>
                      <c15:f>'Grafiek Vacature'!$D$25</c15:f>
                      <c15:dlblFieldTableCache>
                        <c:ptCount val="1"/>
                        <c:pt idx="0">
                          <c:v>15%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'Grafiek Vacature'!$D$26</c:f>
                  <c:strCache>
                    <c:ptCount val="1"/>
                    <c:pt idx="0">
                      <c:v>23%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{76665073-F918-48F6-9AE9-121ABB2AA145}</c15:txfldGUID>
                      <c15:f>'Grafiek Vacature'!$D$26</c15:f>
                      <c15:dlblFieldTableCache>
                        <c:ptCount val="1"/>
                        <c:pt idx="0">
                          <c:v>23%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'Grafiek Vacature'!$B$16:$B$26</c:f>
              <c:strCache>
                <c:ptCount val="11"/>
                <c:pt idx="0">
                  <c:v>Andere</c:v>
                </c:pt>
                <c:pt idx="1">
                  <c:v>School</c:v>
                </c:pt>
                <c:pt idx="2">
                  <c:v>Selectiekantoor</c:v>
                </c:pt>
                <c:pt idx="3">
                  <c:v>VDAB</c:v>
                </c:pt>
                <c:pt idx="4">
                  <c:v>Stage</c:v>
                </c:pt>
                <c:pt idx="5">
                  <c:v>Vraag werkgever</c:v>
                </c:pt>
                <c:pt idx="6">
                  <c:v>Spont. sollicitatie</c:v>
                </c:pt>
                <c:pt idx="7">
                  <c:v>Netwerk</c:v>
                </c:pt>
                <c:pt idx="8">
                  <c:v>Kranten</c:v>
                </c:pt>
                <c:pt idx="9">
                  <c:v>Interim</c:v>
                </c:pt>
                <c:pt idx="10">
                  <c:v>Internet</c:v>
                </c:pt>
              </c:strCache>
            </c:strRef>
          </c:cat>
          <c:val>
            <c:numRef>
              <c:f>'Grafiek Vacature'!$C$16:$C$26</c:f>
              <c:numCache>
                <c:formatCode>0%</c:formatCode>
                <c:ptCount val="11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</c:numCache>
            </c:numRef>
          </c:val>
        </c:ser>
        <c:ser>
          <c:idx val="1"/>
          <c:order val="1"/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'Grafiek Vacature'!$B$16:$B$26</c:f>
              <c:strCache>
                <c:ptCount val="11"/>
                <c:pt idx="0">
                  <c:v>Andere</c:v>
                </c:pt>
                <c:pt idx="1">
                  <c:v>School</c:v>
                </c:pt>
                <c:pt idx="2">
                  <c:v>Selectiekantoor</c:v>
                </c:pt>
                <c:pt idx="3">
                  <c:v>VDAB</c:v>
                </c:pt>
                <c:pt idx="4">
                  <c:v>Stage</c:v>
                </c:pt>
                <c:pt idx="5">
                  <c:v>Vraag werkgever</c:v>
                </c:pt>
                <c:pt idx="6">
                  <c:v>Spont. sollicitatie</c:v>
                </c:pt>
                <c:pt idx="7">
                  <c:v>Netwerk</c:v>
                </c:pt>
                <c:pt idx="8">
                  <c:v>Kranten</c:v>
                </c:pt>
                <c:pt idx="9">
                  <c:v>Interim</c:v>
                </c:pt>
                <c:pt idx="10">
                  <c:v>Internet</c:v>
                </c:pt>
              </c:strCache>
            </c:strRef>
          </c:cat>
          <c:val>
            <c:numRef>
              <c:f>'Grafiek Vacature'!$D$16:$D$26</c:f>
              <c:numCache>
                <c:formatCode>0%</c:formatCode>
                <c:ptCount val="11"/>
                <c:pt idx="0">
                  <c:v>0.01</c:v>
                </c:pt>
                <c:pt idx="1">
                  <c:v>0.02</c:v>
                </c:pt>
                <c:pt idx="2">
                  <c:v>0.06</c:v>
                </c:pt>
                <c:pt idx="3">
                  <c:v>0.06</c:v>
                </c:pt>
                <c:pt idx="4">
                  <c:v>0.08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0.12</c:v>
                </c:pt>
                <c:pt idx="9">
                  <c:v>0.15</c:v>
                </c:pt>
                <c:pt idx="10">
                  <c:v>0.23</c:v>
                </c:pt>
              </c:numCache>
            </c:numRef>
          </c:val>
        </c:ser>
        <c:ser>
          <c:idx val="2"/>
          <c:order val="2"/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'Grafiek Vacature'!$B$16:$B$26</c:f>
              <c:strCache>
                <c:ptCount val="11"/>
                <c:pt idx="0">
                  <c:v>Andere</c:v>
                </c:pt>
                <c:pt idx="1">
                  <c:v>School</c:v>
                </c:pt>
                <c:pt idx="2">
                  <c:v>Selectiekantoor</c:v>
                </c:pt>
                <c:pt idx="3">
                  <c:v>VDAB</c:v>
                </c:pt>
                <c:pt idx="4">
                  <c:v>Stage</c:v>
                </c:pt>
                <c:pt idx="5">
                  <c:v>Vraag werkgever</c:v>
                </c:pt>
                <c:pt idx="6">
                  <c:v>Spont. sollicitatie</c:v>
                </c:pt>
                <c:pt idx="7">
                  <c:v>Netwerk</c:v>
                </c:pt>
                <c:pt idx="8">
                  <c:v>Kranten</c:v>
                </c:pt>
                <c:pt idx="9">
                  <c:v>Interim</c:v>
                </c:pt>
                <c:pt idx="10">
                  <c:v>Internet</c:v>
                </c:pt>
              </c:strCache>
            </c:strRef>
          </c:cat>
          <c:val>
            <c:numRef>
              <c:f>'Grafiek Vacature'!$E$16:$E$26</c:f>
              <c:numCache>
                <c:formatCode>0%</c:formatCode>
                <c:ptCount val="11"/>
                <c:pt idx="0">
                  <c:v>0.99</c:v>
                </c:pt>
                <c:pt idx="1">
                  <c:v>0.98</c:v>
                </c:pt>
                <c:pt idx="2">
                  <c:v>0.94</c:v>
                </c:pt>
                <c:pt idx="3">
                  <c:v>0.94</c:v>
                </c:pt>
                <c:pt idx="4">
                  <c:v>0.92</c:v>
                </c:pt>
                <c:pt idx="5">
                  <c:v>0.92</c:v>
                </c:pt>
                <c:pt idx="6">
                  <c:v>0.91</c:v>
                </c:pt>
                <c:pt idx="7">
                  <c:v>0.9</c:v>
                </c:pt>
                <c:pt idx="8">
                  <c:v>0.88</c:v>
                </c:pt>
                <c:pt idx="9">
                  <c:v>0.85</c:v>
                </c:pt>
                <c:pt idx="10">
                  <c:v>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59133480"/>
        <c:axId val="362769712"/>
      </c:barChart>
      <c:catAx>
        <c:axId val="359133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2769712"/>
        <c:crosses val="autoZero"/>
        <c:auto val="1"/>
        <c:lblAlgn val="ctr"/>
        <c:lblOffset val="100"/>
        <c:noMultiLvlLbl val="0"/>
      </c:catAx>
      <c:valAx>
        <c:axId val="362769712"/>
        <c:scaling>
          <c:orientation val="minMax"/>
          <c:max val="1.07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359133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C0" mc:Ignorable="a14" a14:legacySpreadsheetColorIndex="22"/>
        </a:gs>
        <a:gs pos="100000">
          <a:srgbClr xmlns:mc="http://schemas.openxmlformats.org/markup-compatibility/2006" xmlns:a14="http://schemas.microsoft.com/office/drawing/2010/main" val="868686" mc:Ignorable="a14" a14:legacySpreadsheetColorIndex="22">
            <a:gamma/>
            <a:shade val="69804"/>
            <a:invGamma/>
          </a:srgbClr>
        </a:gs>
      </a:gsLst>
      <a:lin ang="5400000" scaled="1"/>
    </a:gradFill>
    <a:ln w="6350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'Grafiek Verkiezingen'!$B$4</c:f>
          <c:strCache>
            <c:ptCount val="1"/>
            <c:pt idx="0">
              <c:v>Uitslag Kamer België
23.23 uur ● 5616 op 6153 bureaus</c:v>
            </c:pt>
          </c:strCache>
        </c:strRef>
      </c:tx>
      <c:layout>
        <c:manualLayout>
          <c:xMode val="edge"/>
          <c:yMode val="edge"/>
          <c:x val="0.32061871809495718"/>
          <c:y val="2.8846180932787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5.670105947016927E-2"/>
          <c:y val="0.16923092813901755"/>
          <c:w val="0.92886644695677301"/>
          <c:h val="0.61346211450393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'Grafiek Verkiezingen'!$B$5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numFmt formatCode="0.0;0.0;&quot;-&quot;;&quot;-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'Grafiek Verkiezingen'!$A$6:$A$16</c:f>
              <c:strCache>
                <c:ptCount val="11"/>
                <c:pt idx="0">
                  <c:v>FN</c:v>
                </c:pt>
                <c:pt idx="1">
                  <c:v>CDH</c:v>
                </c:pt>
                <c:pt idx="2">
                  <c:v>CD&amp;V
N-VA</c:v>
                </c:pt>
                <c:pt idx="3">
                  <c:v>Vlaams
Belang</c:v>
                </c:pt>
                <c:pt idx="4">
                  <c:v>MR</c:v>
                </c:pt>
                <c:pt idx="5">
                  <c:v>Open
VLD</c:v>
                </c:pt>
                <c:pt idx="6">
                  <c:v>PS</c:v>
                </c:pt>
                <c:pt idx="7">
                  <c:v>Groen!</c:v>
                </c:pt>
                <c:pt idx="8">
                  <c:v>sp.a
Spirit</c:v>
                </c:pt>
                <c:pt idx="9">
                  <c:v>Ecolo</c:v>
                </c:pt>
                <c:pt idx="10">
                  <c:v>Lijst
Dedecker</c:v>
                </c:pt>
              </c:strCache>
            </c:strRef>
          </c:cat>
          <c:val>
            <c:numRef>
              <c:f>'Grafiek Verkiezingen'!$B$6:$B$16</c:f>
              <c:numCache>
                <c:formatCode>0.0</c:formatCode>
                <c:ptCount val="11"/>
                <c:pt idx="0">
                  <c:v>2</c:v>
                </c:pt>
                <c:pt idx="1">
                  <c:v>5.5</c:v>
                </c:pt>
                <c:pt idx="2">
                  <c:v>16.3</c:v>
                </c:pt>
                <c:pt idx="3">
                  <c:v>11.6</c:v>
                </c:pt>
                <c:pt idx="4">
                  <c:v>11.4</c:v>
                </c:pt>
                <c:pt idx="5">
                  <c:v>16</c:v>
                </c:pt>
                <c:pt idx="6">
                  <c:v>13</c:v>
                </c:pt>
                <c:pt idx="7">
                  <c:v>2.5</c:v>
                </c:pt>
                <c:pt idx="8">
                  <c:v>14.9</c:v>
                </c:pt>
                <c:pt idx="9">
                  <c:v>3.1</c:v>
                </c:pt>
                <c:pt idx="1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'Grafiek Verkiezingen'!$C$5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'Grafiek Verkiezingen'!$A$6:$A$16</c:f>
              <c:strCache>
                <c:ptCount val="11"/>
                <c:pt idx="0">
                  <c:v>FN</c:v>
                </c:pt>
                <c:pt idx="1">
                  <c:v>CDH</c:v>
                </c:pt>
                <c:pt idx="2">
                  <c:v>CD&amp;V
N-VA</c:v>
                </c:pt>
                <c:pt idx="3">
                  <c:v>Vlaams
Belang</c:v>
                </c:pt>
                <c:pt idx="4">
                  <c:v>MR</c:v>
                </c:pt>
                <c:pt idx="5">
                  <c:v>Open
VLD</c:v>
                </c:pt>
                <c:pt idx="6">
                  <c:v>PS</c:v>
                </c:pt>
                <c:pt idx="7">
                  <c:v>Groen!</c:v>
                </c:pt>
                <c:pt idx="8">
                  <c:v>sp.a
Spirit</c:v>
                </c:pt>
                <c:pt idx="9">
                  <c:v>Ecolo</c:v>
                </c:pt>
                <c:pt idx="10">
                  <c:v>Lijst
Dedecker</c:v>
                </c:pt>
              </c:strCache>
            </c:strRef>
          </c:cat>
          <c:val>
            <c:numRef>
              <c:f>'Grafiek Verkiezingen'!$C$6:$C$16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18.5</c:v>
                </c:pt>
                <c:pt idx="3">
                  <c:v>12</c:v>
                </c:pt>
                <c:pt idx="4">
                  <c:v>12.4</c:v>
                </c:pt>
                <c:pt idx="5">
                  <c:v>11.8</c:v>
                </c:pt>
                <c:pt idx="6">
                  <c:v>11.3</c:v>
                </c:pt>
                <c:pt idx="7">
                  <c:v>4</c:v>
                </c:pt>
                <c:pt idx="8">
                  <c:v>10.3</c:v>
                </c:pt>
                <c:pt idx="9">
                  <c:v>4.9000000000000004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2770496"/>
        <c:axId val="362770888"/>
      </c:barChart>
      <c:barChart>
        <c:barDir val="col"/>
        <c:grouping val="clustered"/>
        <c:varyColors val="0"/>
        <c:ser>
          <c:idx val="2"/>
          <c:order val="2"/>
          <c:tx>
            <c:strRef>
              <c:f>'Grafiek Verkiezingen'!$E$5</c:f>
              <c:strCache>
                <c:ptCount val="1"/>
                <c:pt idx="0">
                  <c:v>labels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spPr>
              <a:solidFill>
                <a:srgbClr val="000000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'Grafiek Verkiezingen'!$D$6:$D$16</c:f>
              <c:numCache>
                <c:formatCode>\+0.0%;\-0.0%;0.0%</c:formatCode>
                <c:ptCount val="11"/>
                <c:pt idx="0">
                  <c:v>0</c:v>
                </c:pt>
                <c:pt idx="1">
                  <c:v>5.0000000000000001E-3</c:v>
                </c:pt>
                <c:pt idx="2">
                  <c:v>2.1999999999999992E-2</c:v>
                </c:pt>
                <c:pt idx="3">
                  <c:v>4.0000000000000036E-3</c:v>
                </c:pt>
                <c:pt idx="4">
                  <c:v>0.01</c:v>
                </c:pt>
                <c:pt idx="5">
                  <c:v>-4.1999999999999996E-2</c:v>
                </c:pt>
                <c:pt idx="6">
                  <c:v>-1.6999999999999994E-2</c:v>
                </c:pt>
                <c:pt idx="7">
                  <c:v>1.4999999999999999E-2</c:v>
                </c:pt>
                <c:pt idx="8">
                  <c:v>-4.5999999999999999E-2</c:v>
                </c:pt>
                <c:pt idx="9">
                  <c:v>1.8000000000000002E-2</c:v>
                </c:pt>
                <c:pt idx="10">
                  <c:v>0.04</c:v>
                </c:pt>
              </c:numCache>
            </c:numRef>
          </c:cat>
          <c:val>
            <c:numRef>
              <c:f>'Grafiek Verkiezingen'!$E$6:$E$16</c:f>
              <c:numCache>
                <c:formatCode>0.0</c:formatCode>
                <c:ptCount val="11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771280"/>
        <c:axId val="362771672"/>
      </c:barChart>
      <c:catAx>
        <c:axId val="3627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62770888"/>
        <c:crossesAt val="-0.5"/>
        <c:auto val="1"/>
        <c:lblAlgn val="ctr"/>
        <c:lblOffset val="400"/>
        <c:tickLblSkip val="1"/>
        <c:tickMarkSkip val="1"/>
        <c:noMultiLvlLbl val="0"/>
      </c:catAx>
      <c:valAx>
        <c:axId val="362770888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62770496"/>
        <c:crosses val="autoZero"/>
        <c:crossBetween val="between"/>
        <c:majorUnit val="5"/>
      </c:valAx>
      <c:catAx>
        <c:axId val="362771280"/>
        <c:scaling>
          <c:orientation val="minMax"/>
        </c:scaling>
        <c:delete val="1"/>
        <c:axPos val="b"/>
        <c:numFmt formatCode="\+0.0%;\-0.0%;0.0%" sourceLinked="1"/>
        <c:majorTickMark val="out"/>
        <c:minorTickMark val="none"/>
        <c:tickLblPos val="nextTo"/>
        <c:crossAx val="362771672"/>
        <c:crossesAt val="-15"/>
        <c:auto val="1"/>
        <c:lblAlgn val="ctr"/>
        <c:lblOffset val="100"/>
        <c:noMultiLvlLbl val="0"/>
      </c:catAx>
      <c:valAx>
        <c:axId val="362771672"/>
        <c:scaling>
          <c:orientation val="minMax"/>
          <c:max val="20"/>
          <c:min val="0"/>
        </c:scaling>
        <c:delete val="1"/>
        <c:axPos val="r"/>
        <c:numFmt formatCode="0.0" sourceLinked="1"/>
        <c:majorTickMark val="out"/>
        <c:minorTickMark val="none"/>
        <c:tickLblPos val="nextTo"/>
        <c:crossAx val="362771280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7835095761062221"/>
          <c:y val="5.3846204407869226E-2"/>
          <c:w val="8.2474268320246208E-2"/>
          <c:h val="0.1173078024600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73053004542408E-2"/>
          <c:y val="3.0674907885408449E-2"/>
          <c:w val="0.89355387751964654"/>
          <c:h val="0.86707739622754554"/>
        </c:manualLayout>
      </c:layout>
      <c:lineChart>
        <c:grouping val="standard"/>
        <c:varyColors val="0"/>
        <c:ser>
          <c:idx val="1"/>
          <c:order val="0"/>
          <c:tx>
            <c:strRef>
              <c:f>'charts chart'!$E$1</c:f>
              <c:strCache>
                <c:ptCount val="1"/>
                <c:pt idx="0">
                  <c:v>decrease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'charts chart'!$A$3:$A$12</c:f>
              <c:numCache>
                <c:formatCode>General</c:formatCode>
                <c:ptCount val="10"/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</c:numCache>
            </c:numRef>
          </c:cat>
          <c:val>
            <c:numRef>
              <c:f>'charts chart'!$E$3:$E$12</c:f>
              <c:numCache>
                <c:formatCode>General</c:formatCode>
                <c:ptCount val="10"/>
                <c:pt idx="1">
                  <c:v>#N/A</c:v>
                </c:pt>
                <c:pt idx="2">
                  <c:v>#N/A</c:v>
                </c:pt>
                <c:pt idx="3">
                  <c:v>815</c:v>
                </c:pt>
                <c:pt idx="4">
                  <c:v>#N/A</c:v>
                </c:pt>
                <c:pt idx="5">
                  <c:v>1077</c:v>
                </c:pt>
                <c:pt idx="6">
                  <c:v>#N/A</c:v>
                </c:pt>
                <c:pt idx="7">
                  <c:v>231</c:v>
                </c:pt>
                <c:pt idx="8">
                  <c:v>#N/A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'charts chart'!$F$1</c:f>
              <c:strCache>
                <c:ptCount val="1"/>
                <c:pt idx="0">
                  <c:v>increase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FFFF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'charts chart'!$A$3:$A$12</c:f>
              <c:numCache>
                <c:formatCode>General</c:formatCode>
                <c:ptCount val="10"/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</c:numCache>
            </c:numRef>
          </c:cat>
          <c:val>
            <c:numRef>
              <c:f>'charts chart'!$F$3:$F$12</c:f>
              <c:numCache>
                <c:formatCode>General</c:formatCode>
                <c:ptCount val="10"/>
                <c:pt idx="1">
                  <c:v>#N/A</c:v>
                </c:pt>
                <c:pt idx="2">
                  <c:v>1373</c:v>
                </c:pt>
                <c:pt idx="3">
                  <c:v>#N/A</c:v>
                </c:pt>
                <c:pt idx="4">
                  <c:v>1222</c:v>
                </c:pt>
                <c:pt idx="5">
                  <c:v>#N/A</c:v>
                </c:pt>
                <c:pt idx="6">
                  <c:v>1401</c:v>
                </c:pt>
                <c:pt idx="7">
                  <c:v>#N/A</c:v>
                </c:pt>
                <c:pt idx="8">
                  <c:v>1633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'charts chart'!$G$1</c:f>
              <c:strCache>
                <c:ptCount val="1"/>
                <c:pt idx="0">
                  <c:v>first entry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'charts chart'!$A$3:$A$12</c:f>
              <c:numCache>
                <c:formatCode>General</c:formatCode>
                <c:ptCount val="10"/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</c:numCache>
            </c:numRef>
          </c:cat>
          <c:val>
            <c:numRef>
              <c:f>'charts chart'!$G$3:$G$12</c:f>
              <c:numCache>
                <c:formatCode>General</c:formatCode>
                <c:ptCount val="10"/>
                <c:pt idx="1">
                  <c:v>1302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'charts chart'!$B$1</c:f>
              <c:strCache>
                <c:ptCount val="1"/>
                <c:pt idx="0">
                  <c:v>ranking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/>
              <c:tx>
                <c:strRef>
                  <c:f>'charts chart'!$C$4</c:f>
                  <c:strCache>
                    <c:ptCount val="1"/>
                    <c:pt idx="0">
                      <c:v>698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{847FA4FB-6A9E-4BDD-A4DB-23E04CDF7798}</c15:txfldGUID>
                      <c15:f>'charts chart'!$C$4</c15:f>
                      <c15:dlblFieldTableCache>
                        <c:ptCount val="1"/>
                        <c:pt idx="0">
                          <c:v>698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'charts chart'!$C$5</c:f>
                  <c:strCache>
                    <c:ptCount val="1"/>
                    <c:pt idx="0">
                      <c:v>627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{B3482F2D-9089-4FCF-894C-2C70010D34D2}</c15:txfldGUID>
                      <c15:f>'charts chart'!$C$5</c15:f>
                      <c15:dlblFieldTableCache>
                        <c:ptCount val="1"/>
                        <c:pt idx="0">
                          <c:v>627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'charts chart'!$C$6</c:f>
                  <c:strCache>
                    <c:ptCount val="1"/>
                    <c:pt idx="0">
                      <c:v>1185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{1B7200D1-7DD0-44B6-AE5D-469AF50F06D2}</c15:txfldGUID>
                      <c15:f>'charts chart'!$C$6</c15:f>
                      <c15:dlblFieldTableCache>
                        <c:ptCount val="1"/>
                        <c:pt idx="0">
                          <c:v>1185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'charts chart'!$C$7</c:f>
                  <c:strCache>
                    <c:ptCount val="1"/>
                    <c:pt idx="0">
                      <c:v>778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{2C0B1670-5CDE-43A2-8D77-901DB37D211C}</c15:txfldGUID>
                      <c15:f>'charts chart'!$C$7</c15:f>
                      <c15:dlblFieldTableCache>
                        <c:ptCount val="1"/>
                        <c:pt idx="0">
                          <c:v>778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'charts chart'!$C$8</c:f>
                  <c:strCache>
                    <c:ptCount val="1"/>
                    <c:pt idx="0">
                      <c:v>923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{DAFA7491-A9E1-4785-A02D-57483BF85B29}</c15:txfldGUID>
                      <c15:f>'charts chart'!$C$8</c15:f>
                      <c15:dlblFieldTableCache>
                        <c:ptCount val="1"/>
                        <c:pt idx="0">
                          <c:v>923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'charts chart'!$C$9</c:f>
                  <c:strCache>
                    <c:ptCount val="1"/>
                    <c:pt idx="0">
                      <c:v>599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{95D6FB9B-2EC7-4860-9C53-DF354DAFF657}</c15:txfldGUID>
                      <c15:f>'charts chart'!$C$9</c15:f>
                      <c15:dlblFieldTableCache>
                        <c:ptCount val="1"/>
                        <c:pt idx="0">
                          <c:v>599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'charts chart'!$C$10</c:f>
                  <c:strCache>
                    <c:ptCount val="1"/>
                    <c:pt idx="0">
                      <c:v>1769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{02B332E3-F1D3-4023-87BA-6FBF7E94E900}</c15:txfldGUID>
                      <c15:f>'charts chart'!$C$10</c15:f>
                      <c15:dlblFieldTableCache>
                        <c:ptCount val="1"/>
                        <c:pt idx="0">
                          <c:v>1769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'charts chart'!$C$11</c:f>
                  <c:strCache>
                    <c:ptCount val="1"/>
                    <c:pt idx="0">
                      <c:v>367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{78B0A11B-50D3-405B-9ABF-023BF25CDF58}</c15:txfldGUID>
                      <c15:f>'charts chart'!$C$11</c15:f>
                      <c15:dlblFieldTableCache>
                        <c:ptCount val="1"/>
                        <c:pt idx="0">
                          <c:v>367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'charts chart'!$D$3:$D$12</c:f>
              <c:numCache>
                <c:formatCode>General</c:formatCode>
                <c:ptCount val="10"/>
                <c:pt idx="1">
                  <c:v>1302</c:v>
                </c:pt>
                <c:pt idx="2">
                  <c:v>1373</c:v>
                </c:pt>
                <c:pt idx="3">
                  <c:v>815</c:v>
                </c:pt>
                <c:pt idx="4">
                  <c:v>1222</c:v>
                </c:pt>
                <c:pt idx="5">
                  <c:v>1077</c:v>
                </c:pt>
                <c:pt idx="6">
                  <c:v>1401</c:v>
                </c:pt>
                <c:pt idx="7">
                  <c:v>231</c:v>
                </c:pt>
                <c:pt idx="8">
                  <c:v>1633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32304"/>
        <c:axId val="359132696"/>
      </c:lineChart>
      <c:catAx>
        <c:axId val="35913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59132696"/>
        <c:crosses val="autoZero"/>
        <c:auto val="1"/>
        <c:lblAlgn val="ctr"/>
        <c:lblOffset val="340"/>
        <c:tickLblSkip val="1"/>
        <c:tickMarkSkip val="1"/>
        <c:noMultiLvlLbl val="0"/>
      </c:catAx>
      <c:valAx>
        <c:axId val="359132696"/>
        <c:scaling>
          <c:orientation val="minMax"/>
          <c:max val="2200"/>
          <c:min val="-75"/>
        </c:scaling>
        <c:delete val="1"/>
        <c:axPos val="l"/>
        <c:numFmt formatCode="General" sourceLinked="1"/>
        <c:majorTickMark val="out"/>
        <c:minorTickMark val="none"/>
        <c:tickLblPos val="nextTo"/>
        <c:crossAx val="359132304"/>
        <c:crosses val="autoZero"/>
        <c:crossBetween val="midCat"/>
      </c:valAx>
      <c:spPr>
        <a:solidFill>
          <a:srgbClr val="3366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Aantal calls laatste 5 maanden</a:t>
            </a:r>
          </a:p>
        </c:rich>
      </c:tx>
      <c:layout>
        <c:manualLayout>
          <c:xMode val="edge"/>
          <c:yMode val="edge"/>
          <c:x val="0.3117934608124406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277877213339633"/>
          <c:y val="0.15508021390374332"/>
          <c:w val="0.85460487445482447"/>
          <c:h val="0.6657754010695187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[0]!laatstevijfmaanden</c:f>
              <c:numCache>
                <c:formatCode>mmm\-yy</c:formatCode>
                <c:ptCount val="5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</c:numCache>
            </c:numRef>
          </c:cat>
          <c:val>
            <c:numRef>
              <c:f>[0]!laatstevijfwaarden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134656"/>
        <c:axId val="359134264"/>
        <c:axId val="0"/>
      </c:bar3DChart>
      <c:dateAx>
        <c:axId val="35913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maand</a:t>
                </a:r>
              </a:p>
            </c:rich>
          </c:tx>
          <c:layout>
            <c:manualLayout>
              <c:xMode val="edge"/>
              <c:yMode val="edge"/>
              <c:x val="0.48788406821428543"/>
              <c:y val="0.88770053475935828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591342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913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calls</a:t>
                </a:r>
              </a:p>
            </c:rich>
          </c:tx>
          <c:layout>
            <c:manualLayout>
              <c:xMode val="edge"/>
              <c:yMode val="edge"/>
              <c:x val="3.8772243831598843E-2"/>
              <c:y val="0.48395721925133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5913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'Database crime'!$R$30</c:f>
          <c:strCache>
            <c:ptCount val="1"/>
            <c:pt idx="0">
              <c:v>Population for North Carolina</c:v>
            </c:pt>
          </c:strCache>
        </c:strRef>
      </c:tx>
      <c:layout>
        <c:manualLayout>
          <c:xMode val="edge"/>
          <c:yMode val="edge"/>
          <c:x val="0.34670816726563231"/>
          <c:y val="3.099176680309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11419764559787889"/>
          <c:y val="0.17355389409733957"/>
          <c:w val="0.86008316864708789"/>
          <c:h val="0.74380240327431246"/>
        </c:manualLayout>
      </c:layout>
      <c:lineChart>
        <c:grouping val="standard"/>
        <c:varyColors val="0"/>
        <c:ser>
          <c:idx val="1"/>
          <c:order val="0"/>
          <c:tx>
            <c:strRef>
              <c:f>'Database crime'!$R$30</c:f>
              <c:strCache>
                <c:ptCount val="1"/>
                <c:pt idx="0">
                  <c:v>Population for North Carolina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[0]!ChtX</c:f>
              <c:numCache>
                <c:formatCode>General</c:formatCode>
                <c:ptCount val="4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</c:numCache>
            </c:numRef>
          </c:cat>
          <c:val>
            <c:numRef>
              <c:f>[0]!ChtY</c:f>
              <c:numCache>
                <c:formatCode>General</c:formatCode>
                <c:ptCount val="45"/>
                <c:pt idx="0">
                  <c:v>4556155</c:v>
                </c:pt>
                <c:pt idx="1">
                  <c:v>4614000</c:v>
                </c:pt>
                <c:pt idx="2">
                  <c:v>4731000</c:v>
                </c:pt>
                <c:pt idx="3">
                  <c:v>4760000</c:v>
                </c:pt>
                <c:pt idx="4">
                  <c:v>4852000</c:v>
                </c:pt>
                <c:pt idx="5">
                  <c:v>4914000</c:v>
                </c:pt>
                <c:pt idx="6">
                  <c:v>5000000</c:v>
                </c:pt>
                <c:pt idx="7">
                  <c:v>5029000</c:v>
                </c:pt>
                <c:pt idx="8">
                  <c:v>5135000</c:v>
                </c:pt>
                <c:pt idx="9">
                  <c:v>5205000</c:v>
                </c:pt>
                <c:pt idx="10">
                  <c:v>5082059</c:v>
                </c:pt>
                <c:pt idx="11">
                  <c:v>5146000</c:v>
                </c:pt>
                <c:pt idx="12">
                  <c:v>5214000</c:v>
                </c:pt>
                <c:pt idx="13">
                  <c:v>5273000</c:v>
                </c:pt>
                <c:pt idx="14">
                  <c:v>5363000</c:v>
                </c:pt>
                <c:pt idx="15">
                  <c:v>5451000</c:v>
                </c:pt>
                <c:pt idx="16">
                  <c:v>5469000</c:v>
                </c:pt>
                <c:pt idx="17">
                  <c:v>5525000</c:v>
                </c:pt>
                <c:pt idx="18">
                  <c:v>5577000</c:v>
                </c:pt>
                <c:pt idx="19">
                  <c:v>5606000</c:v>
                </c:pt>
                <c:pt idx="20">
                  <c:v>5843665</c:v>
                </c:pt>
                <c:pt idx="21">
                  <c:v>5951000</c:v>
                </c:pt>
                <c:pt idx="22">
                  <c:v>6019000</c:v>
                </c:pt>
                <c:pt idx="23">
                  <c:v>6082000</c:v>
                </c:pt>
                <c:pt idx="24">
                  <c:v>6165000</c:v>
                </c:pt>
                <c:pt idx="25">
                  <c:v>6255000</c:v>
                </c:pt>
                <c:pt idx="26">
                  <c:v>6331000</c:v>
                </c:pt>
                <c:pt idx="27">
                  <c:v>6413000</c:v>
                </c:pt>
                <c:pt idx="28">
                  <c:v>6526000</c:v>
                </c:pt>
                <c:pt idx="29">
                  <c:v>6571000</c:v>
                </c:pt>
                <c:pt idx="30">
                  <c:v>6628637</c:v>
                </c:pt>
                <c:pt idx="31">
                  <c:v>6737000</c:v>
                </c:pt>
                <c:pt idx="32">
                  <c:v>6843000</c:v>
                </c:pt>
                <c:pt idx="33">
                  <c:v>6945000</c:v>
                </c:pt>
                <c:pt idx="34">
                  <c:v>7070000</c:v>
                </c:pt>
                <c:pt idx="35">
                  <c:v>7195000</c:v>
                </c:pt>
                <c:pt idx="36">
                  <c:v>7323000</c:v>
                </c:pt>
                <c:pt idx="37">
                  <c:v>7425000</c:v>
                </c:pt>
                <c:pt idx="38">
                  <c:v>7546000</c:v>
                </c:pt>
                <c:pt idx="39">
                  <c:v>7650789</c:v>
                </c:pt>
                <c:pt idx="40">
                  <c:v>8049313</c:v>
                </c:pt>
                <c:pt idx="41">
                  <c:v>8186268</c:v>
                </c:pt>
                <c:pt idx="42">
                  <c:v>8320146</c:v>
                </c:pt>
                <c:pt idx="43">
                  <c:v>8407248</c:v>
                </c:pt>
                <c:pt idx="44">
                  <c:v>8541221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35048"/>
        <c:axId val="359135440"/>
      </c:lineChart>
      <c:catAx>
        <c:axId val="35913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5913544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5913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59135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32269016247677"/>
          <c:y val="4.7058891111688754E-2"/>
          <c:w val="0.67114240584453178"/>
          <c:h val="0.908824834594489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'Horizontale staven'!$A$3:$A$5</c:f>
              <c:strCache>
                <c:ptCount val="3"/>
                <c:pt idx="0">
                  <c:v>Europese LCC (excl. Ryanair en EasyJet)</c:v>
                </c:pt>
                <c:pt idx="1">
                  <c:v>EasyJet</c:v>
                </c:pt>
                <c:pt idx="2">
                  <c:v>Ryanair</c:v>
                </c:pt>
              </c:strCache>
            </c:strRef>
          </c:cat>
          <c:val>
            <c:numRef>
              <c:f>'Horizontale staven'!$B$3:$B$5</c:f>
              <c:numCache>
                <c:formatCode>General</c:formatCode>
                <c:ptCount val="3"/>
                <c:pt idx="0">
                  <c:v>-3.5</c:v>
                </c:pt>
                <c:pt idx="1">
                  <c:v>8.9</c:v>
                </c:pt>
                <c:pt idx="2">
                  <c:v>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766968"/>
        <c:axId val="362772456"/>
      </c:barChart>
      <c:catAx>
        <c:axId val="362766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72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72456"/>
        <c:scaling>
          <c:orientation val="minMax"/>
          <c:min val="-15"/>
        </c:scaling>
        <c:delete val="1"/>
        <c:axPos val="b"/>
        <c:numFmt formatCode="General" sourceLinked="1"/>
        <c:majorTickMark val="out"/>
        <c:minorTickMark val="none"/>
        <c:tickLblPos val="nextTo"/>
        <c:crossAx val="362766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216224776301084E-2"/>
          <c:y val="2.3148183033406627E-2"/>
          <c:w val="0.96000050675702431"/>
          <c:h val="0.6527787615420668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trap'!$H$20:$H$30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59</c:v>
                </c:pt>
              </c:numCache>
            </c:numRef>
          </c:val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trap'!$I$20:$I$30</c:f>
              <c:numCache>
                <c:formatCode>General</c:formatCode>
                <c:ptCount val="11"/>
                <c:pt idx="0">
                  <c:v>0</c:v>
                </c:pt>
                <c:pt idx="1">
                  <c:v>16</c:v>
                </c:pt>
                <c:pt idx="2">
                  <c:v>19</c:v>
                </c:pt>
                <c:pt idx="3">
                  <c:v>22</c:v>
                </c:pt>
                <c:pt idx="4">
                  <c:v>28</c:v>
                </c:pt>
                <c:pt idx="5">
                  <c:v>30</c:v>
                </c:pt>
                <c:pt idx="6">
                  <c:v>40</c:v>
                </c:pt>
                <c:pt idx="7">
                  <c:v>46</c:v>
                </c:pt>
                <c:pt idx="8">
                  <c:v>54</c:v>
                </c:pt>
                <c:pt idx="9">
                  <c:v>57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trap'!$J$20:$J$30</c:f>
              <c:numCache>
                <c:formatCode>General</c:formatCode>
                <c:ptCount val="11"/>
                <c:pt idx="0">
                  <c:v>16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2774416"/>
        <c:axId val="362774808"/>
      </c:barChart>
      <c:scatterChart>
        <c:scatterStyle val="lineMarker"/>
        <c:varyColors val="0"/>
        <c:ser>
          <c:idx val="3"/>
          <c:order val="3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'Oplopende trap'!$K$20</c:f>
                  <c:strCache>
                    <c:ptCount val="1"/>
                    <c:pt idx="0">
                      <c:v>16%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{AF86DC5E-6EA7-46C6-9EF1-46083B2FD0C8}</c15:txfldGUID>
                      <c15:f>'Oplopende trap'!$K$20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'Oplopende trap'!$K$21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{DFEC1D95-9015-48BE-8F5A-42EAA86C4273}</c15:txfldGUID>
                      <c15:f>'Oplopende trap'!$K$21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'Oplopende trap'!$K$22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{65BF929F-F941-4BD3-834F-3E656C5FEB9F}</c15:txfldGUID>
                      <c15:f>'Oplopende trap'!$K$22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'Oplopende trap'!$K$23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{ADEFD421-78C2-44E6-966E-EE7A6C1FE86D}</c15:txfldGUID>
                      <c15:f>'Oplopende trap'!$K$23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'Oplopende trap'!$K$24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{4E2EE4DF-A923-4FC7-8DDB-BCAF2E7D7692}</c15:txfldGUID>
                      <c15:f>'Oplopende trap'!$K$24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'Oplopende trap'!$K$25</c:f>
                  <c:strCache>
                    <c:ptCount val="1"/>
                    <c:pt idx="0">
                      <c:v>10%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{4763C06C-0C79-4760-A1B8-3FF6A8B44439}</c15:txfldGUID>
                      <c15:f>'Oplopende trap'!$K$25</c15:f>
                      <c15:dlblFieldTableCache>
                        <c:ptCount val="1"/>
                        <c:pt idx="0">
                          <c:v>10%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'Oplopende trap'!$K$26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{235BA52A-C891-4E20-98D8-0EA0ED2B4810}</c15:txfldGUID>
                      <c15:f>'Oplopende trap'!$K$26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'Oplopende trap'!$K$27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{448AD1A5-1F57-4D20-A773-5482A066DCBF}</c15:txfldGUID>
                      <c15:f>'Oplopende trap'!$K$27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'Oplopende trap'!$K$28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{ED8F6823-68F5-4CF3-83AB-F44020CB9A05}</c15:txfldGUID>
                      <c15:f>'Oplopende trap'!$K$28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'Oplopende trap'!$K$29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{E3DAADA0-2465-4210-BACE-E5E557315739}</c15:txfldGUID>
                      <c15:f>'Oplopende trap'!$K$29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'Oplopende trap'!$K$30</c:f>
                  <c:strCache>
                    <c:ptCount val="1"/>
                    <c:pt idx="0">
                      <c:v>59%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{4E43BD02-14BD-4129-AB97-32C22A477DB8}</c15:txfldGUID>
                      <c15:f>'Oplopende trap'!$K$30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'Oplopende trap'!$B$20:$B$30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'Oplopende trap'!$A$20:$A$30</c:f>
              <c:numCache>
                <c:formatCode>General</c:formatCode>
                <c:ptCount val="11"/>
                <c:pt idx="0">
                  <c:v>19</c:v>
                </c:pt>
                <c:pt idx="1">
                  <c:v>22</c:v>
                </c:pt>
                <c:pt idx="2">
                  <c:v>25</c:v>
                </c:pt>
                <c:pt idx="3">
                  <c:v>31</c:v>
                </c:pt>
                <c:pt idx="4">
                  <c:v>33</c:v>
                </c:pt>
                <c:pt idx="5">
                  <c:v>43</c:v>
                </c:pt>
                <c:pt idx="6">
                  <c:v>49</c:v>
                </c:pt>
                <c:pt idx="7">
                  <c:v>57</c:v>
                </c:pt>
                <c:pt idx="8">
                  <c:v>60</c:v>
                </c:pt>
                <c:pt idx="9">
                  <c:v>62</c:v>
                </c:pt>
                <c:pt idx="10">
                  <c:v>62</c:v>
                </c:pt>
              </c:numCache>
            </c:numRef>
          </c:yVal>
          <c:smooth val="0"/>
        </c:ser>
        <c:ser>
          <c:idx val="4"/>
          <c:order val="4"/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'Oplopende trap'!$C$33:$C$43</c:f>
                <c:numCache>
                  <c:formatCode>General</c:formatCode>
                  <c:ptCount val="11"/>
                  <c:pt idx="0">
                    <c:v>0.35</c:v>
                  </c:pt>
                  <c:pt idx="1">
                    <c:v>0.35</c:v>
                  </c:pt>
                  <c:pt idx="2">
                    <c:v>0.35</c:v>
                  </c:pt>
                  <c:pt idx="3">
                    <c:v>0.35</c:v>
                  </c:pt>
                  <c:pt idx="4">
                    <c:v>0.35</c:v>
                  </c:pt>
                  <c:pt idx="5">
                    <c:v>0.35</c:v>
                  </c:pt>
                  <c:pt idx="6">
                    <c:v>0.35</c:v>
                  </c:pt>
                  <c:pt idx="7">
                    <c:v>0.35</c:v>
                  </c:pt>
                  <c:pt idx="8">
                    <c:v>0.35</c:v>
                  </c:pt>
                  <c:pt idx="9">
                    <c:v>0.35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'Oplopende trap'!$A$33:$A$43</c:f>
              <c:numCache>
                <c:formatCode>General</c:formatCode>
                <c:ptCount val="11"/>
                <c:pt idx="0">
                  <c:v>1.32</c:v>
                </c:pt>
                <c:pt idx="1">
                  <c:v>2.3200000000000003</c:v>
                </c:pt>
                <c:pt idx="2">
                  <c:v>3.3200000000000003</c:v>
                </c:pt>
                <c:pt idx="3">
                  <c:v>4.32</c:v>
                </c:pt>
                <c:pt idx="4">
                  <c:v>5.32</c:v>
                </c:pt>
                <c:pt idx="5">
                  <c:v>6.32</c:v>
                </c:pt>
                <c:pt idx="6">
                  <c:v>7.32</c:v>
                </c:pt>
                <c:pt idx="7">
                  <c:v>8.32</c:v>
                </c:pt>
                <c:pt idx="8">
                  <c:v>9.32</c:v>
                </c:pt>
                <c:pt idx="9">
                  <c:v>10.32</c:v>
                </c:pt>
                <c:pt idx="10">
                  <c:v>11.32</c:v>
                </c:pt>
              </c:numCache>
            </c:numRef>
          </c:xVal>
          <c:yVal>
            <c:numRef>
              <c:f>'Oplopende trap'!$B$33:$B$43</c:f>
              <c:numCache>
                <c:formatCode>General</c:formatCode>
                <c:ptCount val="11"/>
                <c:pt idx="0">
                  <c:v>16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30</c:v>
                </c:pt>
                <c:pt idx="5">
                  <c:v>40</c:v>
                </c:pt>
                <c:pt idx="6">
                  <c:v>46</c:v>
                </c:pt>
                <c:pt idx="7">
                  <c:v>54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774416"/>
        <c:axId val="362774808"/>
      </c:scatterChart>
      <c:catAx>
        <c:axId val="3627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74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74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277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3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794261645041694E-2"/>
          <c:y val="4.7058891111688754E-2"/>
          <c:w val="0.93065080277108403"/>
          <c:h val="0.732353992925656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99" mc:Ignorable="a14" a14:legacySpreadsheetColorIndex="62"/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333399" mc:Ignorable="a14" a14:legacySpreadsheetColorIndex="6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'Dikke staven'!$A$1:$A$3</c:f>
              <c:strCache>
                <c:ptCount val="3"/>
                <c:pt idx="0">
                  <c:v>Regionale luchthaven</c:v>
                </c:pt>
                <c:pt idx="1">
                  <c:v>Continentale hub-luchthaven</c:v>
                </c:pt>
                <c:pt idx="2">
                  <c:v>Intercontinentale hub-luchthaven</c:v>
                </c:pt>
              </c:strCache>
            </c:strRef>
          </c:cat>
          <c:val>
            <c:numRef>
              <c:f>'Dikke staven'!$B$1:$B$3</c:f>
              <c:numCache>
                <c:formatCode>\+0.0%</c:formatCode>
                <c:ptCount val="3"/>
                <c:pt idx="0">
                  <c:v>6.2E-2</c:v>
                </c:pt>
                <c:pt idx="1">
                  <c:v>1.3000000000000001E-2</c:v>
                </c:pt>
                <c:pt idx="2">
                  <c:v>2.2000000000000002E-2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59136224"/>
        <c:axId val="362766184"/>
      </c:barChart>
      <c:catAx>
        <c:axId val="3591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66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66184"/>
        <c:scaling>
          <c:orientation val="minMax"/>
        </c:scaling>
        <c:delete val="1"/>
        <c:axPos val="l"/>
        <c:numFmt formatCode="\+0.0%" sourceLinked="1"/>
        <c:majorTickMark val="out"/>
        <c:minorTickMark val="none"/>
        <c:tickLblPos val="nextTo"/>
        <c:crossAx val="35913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44165975438161"/>
          <c:y val="1.1933174224343675E-2"/>
          <c:w val="0.81568142817324252"/>
          <c:h val="0.90453460620525061"/>
        </c:manualLayout>
      </c:layout>
      <c:barChart>
        <c:barDir val="col"/>
        <c:grouping val="stacked"/>
        <c:varyColors val="0"/>
        <c:ser>
          <c:idx val="0"/>
          <c:order val="2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grafiek'!$Q$2</c:f>
                  <c:strCache>
                    <c:ptCount val="1"/>
                    <c:pt idx="0">
                      <c:v>1,2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{F2E2C53B-7BAD-4741-AAC8-30CAE9D2B769}</c15:txfldGUID>
                      <c15:f>'Dubbele grafiek'!$Q$2</c15:f>
                      <c15:dlblFieldTableCache>
                        <c:ptCount val="1"/>
                        <c:pt idx="0">
                          <c:v>1,2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grafiek'!$Q$2:$Q$9</c:f>
              <c:numCache>
                <c:formatCode>General</c:formatCode>
                <c:ptCount val="8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3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grafiek'!$R$2</c:f>
                  <c:strCache>
                    <c:ptCount val="1"/>
                    <c:pt idx="0">
                      <c:v>1,5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{261F0CD4-5EE6-4284-8118-10B31B5F780E}</c15:txfldGUID>
                      <c15:f>'Dubbele grafiek'!$R$2</c15:f>
                      <c15:dlblFieldTableCache>
                        <c:ptCount val="1"/>
                        <c:pt idx="0">
                          <c:v>1,5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grafiek'!$R$2:$R$9</c:f>
              <c:numCache>
                <c:formatCode>General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4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grafiek'!$S$2</c:f>
                  <c:strCache>
                    <c:ptCount val="1"/>
                    <c:pt idx="0">
                      <c:v>2,3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{0B703037-ED11-48E6-A849-08C1790131BC}</c15:txfldGUID>
                      <c15:f>'Dubbele grafiek'!$S$2</c15:f>
                      <c15:dlblFieldTableCache>
                        <c:ptCount val="1"/>
                        <c:pt idx="0">
                          <c:v>2,3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grafiek'!$S$2:$S$9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grafiek'!$T$2</c:f>
                  <c:strCache>
                    <c:ptCount val="1"/>
                    <c:pt idx="0">
                      <c:v>0,6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{448D6CCD-2B6B-4ECE-967A-9AEC40417455}</c15:txfldGUID>
                      <c15:f>'Dubbele grafiek'!$T$2</c15:f>
                      <c15:dlblFieldTableCache>
                        <c:ptCount val="1"/>
                        <c:pt idx="0">
                          <c:v>0,6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grafiek'!$T$2:$T$9</c:f>
              <c:numCache>
                <c:formatCode>General</c:formatCode>
                <c:ptCount val="8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grafiek'!$U$2</c:f>
                  <c:strCache>
                    <c:ptCount val="1"/>
                    <c:pt idx="0">
                      <c:v>1,2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{33F88255-C3DA-47D6-831B-2C87E9A81924}</c15:txfldGUID>
                      <c15:f>'Dubbele grafiek'!$U$2</c15:f>
                      <c15:dlblFieldTableCache>
                        <c:ptCount val="1"/>
                        <c:pt idx="0">
                          <c:v>1,2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grafiek'!$U$2:$U$9</c:f>
              <c:numCache>
                <c:formatCode>General</c:formatCode>
                <c:ptCount val="8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grafiek'!$V$2</c:f>
                  <c:strCache>
                    <c:ptCount val="1"/>
                    <c:pt idx="0">
                      <c:v>1,4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{A87F06C1-D393-44F0-AB9C-5561D08527DD}</c15:txfldGUID>
                      <c15:f>'Dubbele grafiek'!$V$2</c15:f>
                      <c15:dlblFieldTableCache>
                        <c:ptCount val="1"/>
                        <c:pt idx="0">
                          <c:v>1,4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grafiek'!$V$2:$V$9</c:f>
              <c:numCache>
                <c:formatCode>General</c:formatCode>
                <c:ptCount val="8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grafiek'!$W$2</c:f>
                  <c:strCache>
                    <c:ptCount val="1"/>
                    <c:pt idx="0">
                      <c:v>0,8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{1816A75B-EED6-4820-B7BD-5E43B3CC36EC}</c15:txfldGUID>
                      <c15:f>'Dubbele grafiek'!$W$2</c15:f>
                      <c15:dlblFieldTableCache>
                        <c:ptCount val="1"/>
                        <c:pt idx="0">
                          <c:v>0,8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grafiek'!$W$2:$W$9</c:f>
              <c:numCache>
                <c:formatCode>General</c:formatCode>
                <c:ptCount val="8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grafiek'!$X$2</c:f>
                  <c:strCache>
                    <c:ptCount val="1"/>
                    <c:pt idx="0">
                      <c:v>1,9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{2ECA867C-7CC7-426B-84E9-DC363F4B1C30}</c15:txfldGUID>
                      <c15:f>'Dubbele grafiek'!$X$2</c15:f>
                      <c15:dlblFieldTableCache>
                        <c:ptCount val="1"/>
                        <c:pt idx="0">
                          <c:v>1,9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grafiek'!$X$2:$X$9</c:f>
              <c:numCache>
                <c:formatCode>General</c:formatCode>
                <c:ptCount val="8"/>
                <c:pt idx="0">
                  <c:v>1.9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grafiek'!$Y$2</c:f>
                  <c:strCache>
                    <c:ptCount val="1"/>
                    <c:pt idx="0">
                      <c:v>1,1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{90DA846B-0D93-4E02-952D-A6DB6CDAFCA2}</c15:txfldGUID>
                      <c15:f>'Dubbele grafiek'!$Y$2</c15:f>
                      <c15:dlblFieldTableCache>
                        <c:ptCount val="1"/>
                        <c:pt idx="0">
                          <c:v>1,1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grafiek'!$Y$2:$Y$9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spPr>
            <a:noFill/>
            <a:ln w="25400">
              <a:noFill/>
            </a:ln>
          </c:spPr>
          <c:invertIfNegative val="0"/>
          <c:val>
            <c:numRef>
              <c:f>'Dubbele grafiek'!$P$2:$P$9</c:f>
              <c:numCache>
                <c:formatCode>General</c:formatCode>
                <c:ptCount val="8"/>
                <c:pt idx="0">
                  <c:v>12</c:v>
                </c:pt>
                <c:pt idx="1">
                  <c:v>11.5</c:v>
                </c:pt>
                <c:pt idx="2">
                  <c:v>9.8000000000000007</c:v>
                </c:pt>
                <c:pt idx="3">
                  <c:v>9</c:v>
                </c:pt>
                <c:pt idx="4">
                  <c:v>8.4</c:v>
                </c:pt>
                <c:pt idx="5">
                  <c:v>5.8</c:v>
                </c:pt>
                <c:pt idx="6">
                  <c:v>4.5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spPr>
            <a:solidFill>
              <a:srgbClr val="FFCC00"/>
            </a:solidFill>
            <a:ln w="25400">
              <a:noFill/>
            </a:ln>
          </c:spPr>
          <c:invertIfNegative val="0"/>
          <c:val>
            <c:numRef>
              <c:f>'Dubbele grafiek'!$O$2:$O$9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1.7</c:v>
                </c:pt>
                <c:pt idx="3">
                  <c:v>0.8</c:v>
                </c:pt>
                <c:pt idx="4">
                  <c:v>0.6</c:v>
                </c:pt>
                <c:pt idx="5">
                  <c:v>2.6</c:v>
                </c:pt>
                <c:pt idx="6">
                  <c:v>1.3</c:v>
                </c:pt>
                <c:pt idx="7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2767360"/>
        <c:axId val="362767752"/>
      </c:barChart>
      <c:scatterChart>
        <c:scatterStyle val="lineMarker"/>
        <c:varyColors val="0"/>
        <c:ser>
          <c:idx val="3"/>
          <c:order val="0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'Dubbele grafiek'!$Z$2</c:f>
                  <c:strCache>
                    <c:ptCount val="1"/>
                    <c:pt idx="0">
                      <c:v>12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{68D29188-5381-4C6D-9D85-426D6FBC0C3F}</c15:txfldGUID>
                      <c15:f>'Dubbele grafiek'!$Z$2</c15:f>
                      <c15:dlblFieldTableCache>
                        <c:ptCount val="1"/>
                        <c:pt idx="0">
                          <c:v>12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'Dubbele grafiek'!$Z$3</c:f>
                  <c:strCache>
                    <c:ptCount val="1"/>
                    <c:pt idx="0">
                      <c:v>0,5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{54B1F173-C130-4243-AB43-F42717C44F04}</c15:txfldGUID>
                      <c15:f>'Dubbele grafiek'!$Z$3</c15:f>
                      <c15:dlblFieldTableCache>
                        <c:ptCount val="1"/>
                        <c:pt idx="0">
                          <c:v>0,5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'Dubbele grafiek'!$Z$4</c:f>
                  <c:strCache>
                    <c:ptCount val="1"/>
                    <c:pt idx="0">
                      <c:v>1,7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{A2ACEFA6-B0A6-45A9-9D6A-5C78C4454975}</c15:txfldGUID>
                      <c15:f>'Dubbele grafiek'!$Z$4</c15:f>
                      <c15:dlblFieldTableCache>
                        <c:ptCount val="1"/>
                        <c:pt idx="0">
                          <c:v>1,7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'Dubbele grafiek'!$Z$5</c:f>
                  <c:strCache>
                    <c:ptCount val="1"/>
                    <c:pt idx="0">
                      <c:v>0,8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{F4DE04C6-BD6F-4149-BEED-5999227CCD55}</c15:txfldGUID>
                      <c15:f>'Dubbele grafiek'!$Z$5</c15:f>
                      <c15:dlblFieldTableCache>
                        <c:ptCount val="1"/>
                        <c:pt idx="0">
                          <c:v>0,8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'Dubbele grafiek'!$Z$6</c:f>
                  <c:strCache>
                    <c:ptCount val="1"/>
                    <c:pt idx="0">
                      <c:v>0,6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{CC5021AD-9901-4909-BC7F-6C890DC7B404}</c15:txfldGUID>
                      <c15:f>'Dubbele grafiek'!$Z$6</c15:f>
                      <c15:dlblFieldTableCache>
                        <c:ptCount val="1"/>
                        <c:pt idx="0">
                          <c:v>0,6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'Dubbele grafiek'!$Z$7</c:f>
                  <c:strCache>
                    <c:ptCount val="1"/>
                    <c:pt idx="0">
                      <c:v>2,6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{2411C642-44B0-452C-9139-9D70DB96BBF6}</c15:txfldGUID>
                      <c15:f>'Dubbele grafiek'!$Z$7</c15:f>
                      <c15:dlblFieldTableCache>
                        <c:ptCount val="1"/>
                        <c:pt idx="0">
                          <c:v>2,6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'Dubbele grafiek'!$Z$8</c:f>
                  <c:strCache>
                    <c:ptCount val="1"/>
                    <c:pt idx="0">
                      <c:v>1,3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{AE0E0B2E-05D5-46C3-8255-337E1FBA2021}</c15:txfldGUID>
                      <c15:f>'Dubbele grafiek'!$Z$8</c15:f>
                      <c15:dlblFieldTableCache>
                        <c:ptCount val="1"/>
                        <c:pt idx="0">
                          <c:v>1,3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'Dubbele grafiek'!$Z$9</c:f>
                  <c:strCache>
                    <c:ptCount val="1"/>
                    <c:pt idx="0">
                      <c:v>4,5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{A18DD62F-E1A2-46AA-846D-54614A04727A}</c15:txfldGUID>
                      <c15:f>'Dubbele grafiek'!$Z$9</c15:f>
                      <c15:dlblFieldTableCache>
                        <c:ptCount val="1"/>
                        <c:pt idx="0">
                          <c:v>4,5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'Dubbele grafiek'!$O$20:$O$27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xVal>
          <c:yVal>
            <c:numRef>
              <c:f>'Dubbele grafiek'!$N$20:$N$27</c:f>
              <c:numCache>
                <c:formatCode>General</c:formatCode>
                <c:ptCount val="8"/>
                <c:pt idx="0">
                  <c:v>12.6</c:v>
                </c:pt>
                <c:pt idx="1">
                  <c:v>12.6</c:v>
                </c:pt>
                <c:pt idx="2">
                  <c:v>12.1</c:v>
                </c:pt>
                <c:pt idx="3">
                  <c:v>10.4</c:v>
                </c:pt>
                <c:pt idx="4">
                  <c:v>9.6</c:v>
                </c:pt>
                <c:pt idx="5">
                  <c:v>9</c:v>
                </c:pt>
                <c:pt idx="6">
                  <c:v>6.3999999999999995</c:v>
                </c:pt>
                <c:pt idx="7">
                  <c:v>5.0999999999999996</c:v>
                </c:pt>
              </c:numCache>
            </c:numRef>
          </c:yVal>
          <c:smooth val="0"/>
        </c:ser>
        <c:ser>
          <c:idx val="4"/>
          <c:order val="1"/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'Dubbele grafiek'!$P$33:$P$43</c:f>
                <c:numCache>
                  <c:formatCode>General</c:formatCode>
                  <c:ptCount val="11"/>
                  <c:pt idx="0">
                    <c:v>0.48</c:v>
                  </c:pt>
                  <c:pt idx="1">
                    <c:v>0.48</c:v>
                  </c:pt>
                  <c:pt idx="2">
                    <c:v>0.48</c:v>
                  </c:pt>
                  <c:pt idx="3">
                    <c:v>0.48</c:v>
                  </c:pt>
                  <c:pt idx="4">
                    <c:v>0.48</c:v>
                  </c:pt>
                  <c:pt idx="5">
                    <c:v>0.48</c:v>
                  </c:pt>
                  <c:pt idx="6">
                    <c:v>0.48</c:v>
                  </c:pt>
                  <c:pt idx="7">
                    <c:v>0.48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'Dubbele grafiek'!$N$33:$N$40</c:f>
              <c:numCache>
                <c:formatCode>General</c:formatCode>
                <c:ptCount val="8"/>
                <c:pt idx="0">
                  <c:v>1.25</c:v>
                </c:pt>
                <c:pt idx="1">
                  <c:v>2.25</c:v>
                </c:pt>
                <c:pt idx="2">
                  <c:v>3.25</c:v>
                </c:pt>
                <c:pt idx="3">
                  <c:v>4.25</c:v>
                </c:pt>
                <c:pt idx="4">
                  <c:v>5.25</c:v>
                </c:pt>
                <c:pt idx="5">
                  <c:v>6.25</c:v>
                </c:pt>
                <c:pt idx="6">
                  <c:v>7.25</c:v>
                </c:pt>
                <c:pt idx="7">
                  <c:v>8.25</c:v>
                </c:pt>
              </c:numCache>
            </c:numRef>
          </c:xVal>
          <c:yVal>
            <c:numRef>
              <c:f>'Dubbele grafiek'!$O$33:$O$40</c:f>
              <c:numCache>
                <c:formatCode>General</c:formatCode>
                <c:ptCount val="8"/>
                <c:pt idx="0">
                  <c:v>12</c:v>
                </c:pt>
                <c:pt idx="1">
                  <c:v>11.5</c:v>
                </c:pt>
                <c:pt idx="2">
                  <c:v>9.8000000000000007</c:v>
                </c:pt>
                <c:pt idx="3">
                  <c:v>9</c:v>
                </c:pt>
                <c:pt idx="4">
                  <c:v>8.4</c:v>
                </c:pt>
                <c:pt idx="5">
                  <c:v>5.8</c:v>
                </c:pt>
                <c:pt idx="6">
                  <c:v>4.5</c:v>
                </c:pt>
                <c:pt idx="7">
                  <c:v>0</c:v>
                </c:pt>
              </c:numCache>
            </c:numRef>
          </c:yVal>
          <c:smooth val="0"/>
        </c:ser>
        <c:ser>
          <c:idx val="13"/>
          <c:order val="13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8065121727925004"/>
                  <c:y val="-1.4888592386572697E-3"/>
                </c:manualLayout>
              </c:layout>
              <c:tx>
                <c:strRef>
                  <c:f>'Dubbele grafiek'!$AB$2</c:f>
                  <c:strCache>
                    <c:ptCount val="1"/>
                    <c:pt idx="0">
                      <c:v>Administratieve kosten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{B76F1257-8262-40F8-B96D-05F7C56B8E03}</c15:txfldGUID>
                      <c15:f>'Dubbele grafiek'!$AB$2</c15:f>
                      <c15:dlblFieldTableCache>
                        <c:ptCount val="1"/>
                        <c:pt idx="0">
                          <c:v>Administratieve kosten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0.1806512172792501"/>
                  <c:y val="-7.344571188744653E-3"/>
                </c:manualLayout>
              </c:layout>
              <c:tx>
                <c:strRef>
                  <c:f>'Dubbele grafiek'!$AB$3</c:f>
                  <c:strCache>
                    <c:ptCount val="1"/>
                    <c:pt idx="0">
                      <c:v>Verkopen en distributie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{52058B3F-8D9D-4413-BE23-281CE2653A3A}</c15:txfldGUID>
                      <c15:f>'Dubbele grafiek'!$AB$3</c15:f>
                      <c15:dlblFieldTableCache>
                        <c:ptCount val="1"/>
                        <c:pt idx="0">
                          <c:v>Verkopen en distributie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0.18065121727925007"/>
                  <c:y val="-6.3047250358622131E-3"/>
                </c:manualLayout>
              </c:layout>
              <c:tx>
                <c:strRef>
                  <c:f>'Dubbele grafiek'!$AB$4</c:f>
                  <c:strCache>
                    <c:ptCount val="1"/>
                    <c:pt idx="0">
                      <c:v>Passenger services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{C07BA0DE-FED7-4AEB-A96D-168B6DF4D18B}</c15:txfldGUID>
                      <c15:f>'Dubbele grafiek'!$AB$4</c15:f>
                      <c15:dlblFieldTableCache>
                        <c:ptCount val="1"/>
                        <c:pt idx="0">
                          <c:v>Passenger services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0.1806512172792501"/>
                  <c:y val="1.4602947901202201E-3"/>
                </c:manualLayout>
              </c:layout>
              <c:tx>
                <c:strRef>
                  <c:f>'Dubbele grafiek'!$AB$5</c:f>
                  <c:strCache>
                    <c:ptCount val="1"/>
                    <c:pt idx="0">
                      <c:v>Personeel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{4C4DAAE0-D62C-428E-AB5B-F1BF576E8DD6}</c15:txfldGUID>
                      <c15:f>'Dubbele grafiek'!$AB$5</c15:f>
                      <c15:dlblFieldTableCache>
                        <c:ptCount val="1"/>
                        <c:pt idx="0">
                          <c:v>Personeel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0.18065121727925007"/>
                  <c:y val="-2.4435131766047391E-3"/>
                </c:manualLayout>
              </c:layout>
              <c:tx>
                <c:strRef>
                  <c:f>'Dubbele grafiek'!$AB$6</c:f>
                  <c:strCache>
                    <c:ptCount val="1"/>
                    <c:pt idx="0">
                      <c:v>Onderhoud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{266FC301-6512-438E-AA3C-D49625F845A7}</c15:txfldGUID>
                      <c15:f>'Dubbele grafiek'!$AB$6</c15:f>
                      <c15:dlblFieldTableCache>
                        <c:ptCount val="1"/>
                        <c:pt idx="0">
                          <c:v>Onderhoud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0.18065121727925007"/>
                  <c:y val="4.0341019425077507E-4"/>
                </c:manualLayout>
              </c:layout>
              <c:tx>
                <c:strRef>
                  <c:f>'Dubbele grafiek'!$AB$7</c:f>
                  <c:strCache>
                    <c:ptCount val="1"/>
                    <c:pt idx="0">
                      <c:v>Brandstof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{1DCCFCAE-129C-462E-8C79-040DAC988DDB}</c15:txfldGUID>
                      <c15:f>'Dubbele grafiek'!$AB$7</c15:f>
                      <c15:dlblFieldTableCache>
                        <c:ptCount val="1"/>
                        <c:pt idx="0">
                          <c:v>Brandstof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0.18065121727925007"/>
                  <c:y val="-2.5116669485527043E-3"/>
                </c:manualLayout>
              </c:layout>
              <c:tx>
                <c:strRef>
                  <c:f>'Dubbele grafiek'!$AB$8</c:f>
                  <c:strCache>
                    <c:ptCount val="1"/>
                    <c:pt idx="0">
                      <c:v>Grondafhandeling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{E926B6EC-B4F1-42E9-8213-59535E91C51D}</c15:txfldGUID>
                      <c15:f>'Dubbele grafiek'!$AB$8</c15:f>
                      <c15:dlblFieldTableCache>
                        <c:ptCount val="1"/>
                        <c:pt idx="0">
                          <c:v>Grondafhandeling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0.18065121727925007"/>
                  <c:y val="-1.2074743640339003E-3"/>
                </c:manualLayout>
              </c:layout>
              <c:tx>
                <c:strRef>
                  <c:f>'Dubbele grafiek'!$AB$9</c:f>
                  <c:strCache>
                    <c:ptCount val="1"/>
                    <c:pt idx="0">
                      <c:v>Luchthaventaksen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{753DEDAD-33EB-4A06-A379-C5C9004105DB}</c15:txfldGUID>
                      <c15:f>'Dubbele grafiek'!$AB$9</c15:f>
                      <c15:dlblFieldTableCache>
                        <c:ptCount val="1"/>
                        <c:pt idx="0">
                          <c:v>Luchthaventaksen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0.18065121727925007"/>
                  <c:y val="-2.1450898589943368E-3"/>
                </c:manualLayout>
              </c:layout>
              <c:tx>
                <c:strRef>
                  <c:f>'Dubbele grafiek'!$AB$10</c:f>
                  <c:strCache>
                    <c:ptCount val="1"/>
                    <c:pt idx="0">
                      <c:v>Aircraft ownership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{ABD0C267-1451-4833-AB67-13891BD7CEA3}</c15:txfldGUID>
                      <c15:f>'Dubbele grafiek'!$AB$10</c15:f>
                      <c15:dlblFieldTableCache>
                        <c:ptCount val="1"/>
                        <c:pt idx="0">
                          <c:v>Aircraft ownership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'Dubbele grafiek'!$R$20:$R$28</c:f>
              <c:numCache>
                <c:formatCode>General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xVal>
          <c:yVal>
            <c:numRef>
              <c:f>'Dubbele grafiek'!$Q$20:$Q$28</c:f>
              <c:numCache>
                <c:formatCode>General</c:formatCode>
                <c:ptCount val="9"/>
                <c:pt idx="0">
                  <c:v>0.6</c:v>
                </c:pt>
                <c:pt idx="1">
                  <c:v>1.95</c:v>
                </c:pt>
                <c:pt idx="2">
                  <c:v>3.85</c:v>
                </c:pt>
                <c:pt idx="3">
                  <c:v>5.3</c:v>
                </c:pt>
                <c:pt idx="4">
                  <c:v>6.1999999999999993</c:v>
                </c:pt>
                <c:pt idx="5">
                  <c:v>7.5</c:v>
                </c:pt>
                <c:pt idx="6">
                  <c:v>8.6</c:v>
                </c:pt>
                <c:pt idx="7">
                  <c:v>9.9499999999999993</c:v>
                </c:pt>
                <c:pt idx="8">
                  <c:v>11.450000000000001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767360"/>
        <c:axId val="362767752"/>
      </c:scatterChart>
      <c:catAx>
        <c:axId val="3627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67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67752"/>
        <c:scaling>
          <c:orientation val="minMax"/>
          <c:max val="14"/>
        </c:scaling>
        <c:delete val="1"/>
        <c:axPos val="l"/>
        <c:numFmt formatCode="General" sourceLinked="1"/>
        <c:majorTickMark val="out"/>
        <c:minorTickMark val="none"/>
        <c:tickLblPos val="nextTo"/>
        <c:crossAx val="362767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3793103448275859"/>
          <c:y val="6.9869144610450948E-2"/>
          <c:w val="0.41379310344827586"/>
          <c:h val="0.864630664554330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</c:dPt>
          <c:dLbls>
            <c:dLbl>
              <c:idx val="0"/>
              <c:tx>
                <c:strRef>
                  <c:f>'Dubbele grafiek'!$AB$15</c:f>
                  <c:strCache>
                    <c:ptCount val="1"/>
                    <c:pt idx="0">
                      <c:v>4,5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{91AED1E2-4CD3-4393-A484-C117AB51E218}</c15:txfldGUID>
                      <c15:f>'Dubbele grafiek'!$AB$15</c15:f>
                      <c15:dlblFieldTableCache>
                        <c:ptCount val="1"/>
                        <c:pt idx="0">
                          <c:v>4,5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'Dubbele grafiek'!$AB$16</c:f>
                  <c:strCache>
                    <c:ptCount val="1"/>
                    <c:pt idx="0">
                      <c:v>7,1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{A207FF49-3EAA-487F-B6D5-60777E59AEA9}</c15:txfldGUID>
                      <c15:f>'Dubbele grafiek'!$AB$16</c15:f>
                      <c15:dlblFieldTableCache>
                        <c:ptCount val="1"/>
                        <c:pt idx="0">
                          <c:v>7,1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'Dubbele grafiek'!$AB$17</c:f>
                  <c:strCache>
                    <c:ptCount val="1"/>
                    <c:pt idx="0">
                      <c:v>7,7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{25BD5A1A-C725-4DA7-8806-365E28BE4E26}</c15:txfldGUID>
                      <c15:f>'Dubbele grafiek'!$AB$17</c15:f>
                      <c15:dlblFieldTableCache>
                        <c:ptCount val="1"/>
                        <c:pt idx="0">
                          <c:v>7,7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'Dubbele grafiek'!$AB$18</c:f>
                  <c:strCache>
                    <c:ptCount val="1"/>
                    <c:pt idx="0">
                      <c:v>8,9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{EAD6F6E7-0347-46CE-999B-A4BEB64547C3}</c15:txfldGUID>
                      <c15:f>'Dubbele grafiek'!$AB$18</c15:f>
                      <c15:dlblFieldTableCache>
                        <c:ptCount val="1"/>
                        <c:pt idx="0">
                          <c:v>8,9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'Dubbele grafiek'!$AB$19</c:f>
                  <c:strCache>
                    <c:ptCount val="1"/>
                    <c:pt idx="0">
                      <c:v>12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{9703612B-E220-4068-99C5-7DBC13FD706E}</c15:txfldGUID>
                      <c15:f>'Dubbele grafiek'!$AB$19</c15:f>
                      <c15:dlblFieldTableCache>
                        <c:ptCount val="1"/>
                        <c:pt idx="0">
                          <c:v>12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grafiek'!$AA$15:$AA$19</c:f>
              <c:strCache>
                <c:ptCount val="5"/>
                <c:pt idx="0">
                  <c:v>Ryanair</c:v>
                </c:pt>
                <c:pt idx="1">
                  <c:v>easyJet</c:v>
                </c:pt>
                <c:pt idx="2">
                  <c:v>Top 3 VK charters</c:v>
                </c:pt>
                <c:pt idx="3">
                  <c:v>Nationaal</c:v>
                </c:pt>
                <c:pt idx="4">
                  <c:v>Internationaal</c:v>
                </c:pt>
              </c:strCache>
            </c:strRef>
          </c:cat>
          <c:val>
            <c:numRef>
              <c:f>'Dubbele grafiek'!$AB$15:$AB$19</c:f>
              <c:numCache>
                <c:formatCode>General</c:formatCode>
                <c:ptCount val="5"/>
                <c:pt idx="0">
                  <c:v>4.5</c:v>
                </c:pt>
                <c:pt idx="1">
                  <c:v>7.1</c:v>
                </c:pt>
                <c:pt idx="2">
                  <c:v>7.7</c:v>
                </c:pt>
                <c:pt idx="3">
                  <c:v>8.9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2768536"/>
        <c:axId val="362768928"/>
      </c:barChart>
      <c:catAx>
        <c:axId val="362768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6276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768928"/>
        <c:scaling>
          <c:orientation val="minMax"/>
          <c:max val="13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362768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5371577574968"/>
          <c:y val="3.4013718423543872E-2"/>
          <c:w val="0.56844850065189045"/>
          <c:h val="0.9115676537509757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9966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CC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03909631895752E-3"/>
                  <c:y val="2.2759656685945817E-2"/>
                </c:manualLayout>
              </c:layout>
              <c:tx>
                <c:strRef>
                  <c:f>'Taart met staaf'!$C$3</c:f>
                  <c:strCache>
                    <c:ptCount val="1"/>
                    <c:pt idx="0">
                      <c:v>geen gegevens, 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{EB89254C-D68F-45A5-A6FC-6B0CE0370629}</c15:txfldGUID>
                      <c15:f>'Taart met staaf'!$C$3</c15:f>
                      <c15:dlblFieldTableCache>
                        <c:ptCount val="1"/>
                        <c:pt idx="0">
                          <c:v>geen gegevens, 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3.333778192980115E-2"/>
                  <c:y val="-0.27484954533645378"/>
                </c:manualLayout>
              </c:layout>
              <c:tx>
                <c:strRef>
                  <c:f>'Taart met staaf'!$C$4</c:f>
                  <c:strCache>
                    <c:ptCount val="1"/>
                    <c:pt idx="0">
                      <c:v>overgenomen van concurrentie, 37%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{EDB843A7-495C-4C62-934B-4B1D2BC8F493}</c15:txfldGUID>
                      <c15:f>'Taart met staaf'!$C$4</c15:f>
                      <c15:dlblFieldTableCache>
                        <c:ptCount val="1"/>
                        <c:pt idx="0">
                          <c:v>overgenomen van concurrentie, 37%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6.8121699911370293E-2"/>
                  <c:y val="-3.1116800058028693E-2"/>
                </c:manualLayout>
              </c:layout>
              <c:tx>
                <c:strRef>
                  <c:f>'Taart met staaf'!$C$5</c:f>
                  <c:strCache>
                    <c:ptCount val="1"/>
                    <c:pt idx="0">
                      <c:v>maakt geen reis, 71%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{15335EAD-414C-4775-8905-614841F0C978}</c15:txfldGUID>
                      <c15:f>'Taart met staaf'!$C$5</c15:f>
                      <c15:dlblFieldTableCache>
                        <c:ptCount val="1"/>
                        <c:pt idx="0">
                          <c:v>maakt geen reis, 71%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7.0729261840966062E-2"/>
                  <c:y val="-4.9585719036832732E-2"/>
                </c:manualLayout>
              </c:layout>
              <c:tx>
                <c:strRef>
                  <c:f>'Taart met staaf'!$C$6</c:f>
                  <c:strCache>
                    <c:ptCount val="1"/>
                    <c:pt idx="0">
                      <c:v>neemt de auto, 15%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{D8EFC4DF-1D0C-4DD0-A8BA-0D0ED22068EE}</c15:txfldGUID>
                      <c15:f>'Taart met staaf'!$C$6</c15:f>
                      <c15:dlblFieldTableCache>
                        <c:ptCount val="1"/>
                        <c:pt idx="0">
                          <c:v>neemt de auto, 15%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6.6817918946572408E-2"/>
                  <c:y val="-2.9534706039921033E-2"/>
                </c:manualLayout>
              </c:layout>
              <c:tx>
                <c:strRef>
                  <c:f>'Taart met staaf'!$C$7</c:f>
                  <c:strCache>
                    <c:ptCount val="1"/>
                    <c:pt idx="0">
                      <c:v>neemt de trein, 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{FF755F84-0252-4719-890D-E6109CE442AE}</c15:txfldGUID>
                      <c15:f>'Taart met staaf'!$C$7</c15:f>
                      <c15:dlblFieldTableCache>
                        <c:ptCount val="1"/>
                        <c:pt idx="0">
                          <c:v>neemt de trein, 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6.6817918946572297E-2"/>
                  <c:y val="-5.9631294821766989E-3"/>
                </c:manualLayout>
              </c:layout>
              <c:tx>
                <c:strRef>
                  <c:f>'Taart met staaf'!$C$8</c:f>
                  <c:strCache>
                    <c:ptCount val="1"/>
                    <c:pt idx="0">
                      <c:v>anderen, 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{9DAF8BA4-4528-47CF-A5F1-22F826C23AE8}</c15:txfldGUID>
                      <c15:f>'Taart met staaf'!$C$8</c15:f>
                      <c15:dlblFieldTableCache>
                        <c:ptCount val="1"/>
                        <c:pt idx="0">
                          <c:v>anderen, 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0.16971984108244614"/>
                  <c:y val="-5.2018213206044661E-2"/>
                </c:manualLayout>
              </c:layout>
              <c:tx>
                <c:strRef>
                  <c:f>'Taart met staaf'!$C$9</c:f>
                  <c:strCache>
                    <c:ptCount val="1"/>
                    <c:pt idx="0">
                      <c:v>nieuwe vraag, 59%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{447AE6E8-356F-481C-B87E-1BFEDFF6D305}</c15:txfldGUID>
                      <c15:f>'Taart met staaf'!$C$9</c15:f>
                      <c15:dlblFieldTableCache>
                        <c:ptCount val="1"/>
                        <c:pt idx="0">
                          <c:v>nieuwe vraag, 59%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'Taart met staaf'!$A$3:$A$8</c:f>
              <c:strCache>
                <c:ptCount val="6"/>
                <c:pt idx="0">
                  <c:v>geen gegevens</c:v>
                </c:pt>
                <c:pt idx="1">
                  <c:v>overgenomen van concurrentie</c:v>
                </c:pt>
                <c:pt idx="2">
                  <c:v>maakt geen reis</c:v>
                </c:pt>
                <c:pt idx="3">
                  <c:v>neemt de auto</c:v>
                </c:pt>
                <c:pt idx="4">
                  <c:v>neemt de trein</c:v>
                </c:pt>
                <c:pt idx="5">
                  <c:v>anderen</c:v>
                </c:pt>
              </c:strCache>
            </c:strRef>
          </c:cat>
          <c:val>
            <c:numRef>
              <c:f>'Taart met staaf'!$B$3:$B$8</c:f>
              <c:numCache>
                <c:formatCode>General</c:formatCode>
                <c:ptCount val="6"/>
                <c:pt idx="0">
                  <c:v>4</c:v>
                </c:pt>
                <c:pt idx="1">
                  <c:v>37</c:v>
                </c:pt>
                <c:pt idx="2">
                  <c:v>71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25400">
              <a:solidFill>
                <a:srgbClr val="3366FF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trlProps/ctrlProp1.xml><?xml version="1.0" encoding="utf-8"?>
<formControlPr xmlns="http://schemas.microsoft.com/office/spreadsheetml/2009/9/main" objectType="Scroll" dx="15" fmlaLink="ZoomVal" horiz="1" max="1096" min="1" page="10" val="45"/>
</file>

<file path=xl/ctrlProps/ctrlProp2.xml><?xml version="1.0" encoding="utf-8"?>
<formControlPr xmlns="http://schemas.microsoft.com/office/spreadsheetml/2009/9/main" objectType="Scroll" dx="15" fmlaLink="$R$33" horiz="1" max="52" min="1" val="28"/>
</file>

<file path=xl/ctrlProps/ctrlProp3.xml><?xml version="1.0" encoding="utf-8"?>
<formControlPr xmlns="http://schemas.microsoft.com/office/spreadsheetml/2009/9/main" objectType="Scroll" dx="15" fmlaLink="SeriesVal" horiz="1" max="11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7</xdr:row>
      <xdr:rowOff>19050</xdr:rowOff>
    </xdr:from>
    <xdr:to>
      <xdr:col>16</xdr:col>
      <xdr:colOff>28575</xdr:colOff>
      <xdr:row>24</xdr:row>
      <xdr:rowOff>114300</xdr:rowOff>
    </xdr:to>
    <xdr:graphicFrame macro="">
      <xdr:nvGraphicFramePr>
        <xdr:cNvPr id="307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19050</xdr:rowOff>
    </xdr:from>
    <xdr:to>
      <xdr:col>16</xdr:col>
      <xdr:colOff>180975</xdr:colOff>
      <xdr:row>33</xdr:row>
      <xdr:rowOff>95250</xdr:rowOff>
    </xdr:to>
    <xdr:graphicFrame macro="">
      <xdr:nvGraphicFramePr>
        <xdr:cNvPr id="18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6</xdr:row>
      <xdr:rowOff>47625</xdr:rowOff>
    </xdr:from>
    <xdr:to>
      <xdr:col>0</xdr:col>
      <xdr:colOff>5705475</xdr:colOff>
      <xdr:row>38</xdr:row>
      <xdr:rowOff>152400</xdr:rowOff>
    </xdr:to>
    <xdr:graphicFrame macro="">
      <xdr:nvGraphicFramePr>
        <xdr:cNvPr id="25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</xdr:row>
          <xdr:rowOff>0</xdr:rowOff>
        </xdr:from>
        <xdr:to>
          <xdr:col>0</xdr:col>
          <xdr:colOff>1905000</xdr:colOff>
          <xdr:row>5</xdr:row>
          <xdr:rowOff>9525</xdr:rowOff>
        </xdr:to>
        <xdr:sp macro="" textlink="">
          <xdr:nvSpPr>
            <xdr:cNvPr id="25602" name="ScrollBar1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2009775</xdr:colOff>
          <xdr:row>2</xdr:row>
          <xdr:rowOff>152400</xdr:rowOff>
        </xdr:from>
        <xdr:to>
          <xdr:col>0</xdr:col>
          <xdr:colOff>3667125</xdr:colOff>
          <xdr:row>5</xdr:row>
          <xdr:rowOff>19050</xdr:rowOff>
        </xdr:to>
        <xdr:sp macro="" textlink="">
          <xdr:nvSpPr>
            <xdr:cNvPr id="25603" name="ScrollBar2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3762375</xdr:colOff>
          <xdr:row>2</xdr:row>
          <xdr:rowOff>133350</xdr:rowOff>
        </xdr:from>
        <xdr:to>
          <xdr:col>0</xdr:col>
          <xdr:colOff>5419725</xdr:colOff>
          <xdr:row>5</xdr:row>
          <xdr:rowOff>9525</xdr:rowOff>
        </xdr:to>
        <xdr:sp macro="" textlink="">
          <xdr:nvSpPr>
            <xdr:cNvPr id="25604" name="ScrollBar3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142875</xdr:rowOff>
    </xdr:from>
    <xdr:to>
      <xdr:col>20</xdr:col>
      <xdr:colOff>238125</xdr:colOff>
      <xdr:row>26</xdr:row>
      <xdr:rowOff>76200</xdr:rowOff>
    </xdr:to>
    <xdr:graphicFrame macro="">
      <xdr:nvGraphicFramePr>
        <xdr:cNvPr id="28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5</xdr:row>
      <xdr:rowOff>152400</xdr:rowOff>
    </xdr:from>
    <xdr:to>
      <xdr:col>17</xdr:col>
      <xdr:colOff>476250</xdr:colOff>
      <xdr:row>34</xdr:row>
      <xdr:rowOff>114300</xdr:rowOff>
    </xdr:to>
    <xdr:graphicFrame macro="">
      <xdr:nvGraphicFramePr>
        <xdr:cNvPr id="29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409575</xdr:colOff>
      <xdr:row>23</xdr:row>
      <xdr:rowOff>0</xdr:rowOff>
    </xdr:to>
    <xdr:graphicFrame macro="">
      <xdr:nvGraphicFramePr>
        <xdr:cNvPr id="24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38100</xdr:rowOff>
    </xdr:from>
    <xdr:to>
      <xdr:col>30</xdr:col>
      <xdr:colOff>161925</xdr:colOff>
      <xdr:row>28</xdr:row>
      <xdr:rowOff>114300</xdr:rowOff>
    </xdr:to>
    <xdr:graphicFrame macro="">
      <xdr:nvGraphicFramePr>
        <xdr:cNvPr id="31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25</xdr:col>
          <xdr:colOff>0</xdr:colOff>
          <xdr:row>32</xdr:row>
          <xdr:rowOff>9525</xdr:rowOff>
        </xdr:to>
        <xdr:sp macro="" textlink="">
          <xdr:nvSpPr>
            <xdr:cNvPr id="31746" name="Scroll Bar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0</xdr:rowOff>
        </xdr:from>
        <xdr:to>
          <xdr:col>25</xdr:col>
          <xdr:colOff>0</xdr:colOff>
          <xdr:row>33</xdr:row>
          <xdr:rowOff>0</xdr:rowOff>
        </xdr:to>
        <xdr:sp macro="" textlink="">
          <xdr:nvSpPr>
            <xdr:cNvPr id="31747" name="Scroll Bar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25</xdr:col>
          <xdr:colOff>0</xdr:colOff>
          <xdr:row>31</xdr:row>
          <xdr:rowOff>9525</xdr:rowOff>
        </xdr:to>
        <xdr:sp macro="" textlink="">
          <xdr:nvSpPr>
            <xdr:cNvPr id="31748" name="Scroll Bar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47625</xdr:rowOff>
    </xdr:from>
    <xdr:to>
      <xdr:col>19</xdr:col>
      <xdr:colOff>304800</xdr:colOff>
      <xdr:row>33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19050</xdr:rowOff>
    </xdr:from>
    <xdr:to>
      <xdr:col>11</xdr:col>
      <xdr:colOff>257175</xdr:colOff>
      <xdr:row>32</xdr:row>
      <xdr:rowOff>47625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2</xdr:row>
      <xdr:rowOff>38100</xdr:rowOff>
    </xdr:from>
    <xdr:to>
      <xdr:col>11</xdr:col>
      <xdr:colOff>152400</xdr:colOff>
      <xdr:row>13</xdr:row>
      <xdr:rowOff>133350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3</xdr:row>
      <xdr:rowOff>133350</xdr:rowOff>
    </xdr:from>
    <xdr:to>
      <xdr:col>7</xdr:col>
      <xdr:colOff>352425</xdr:colOff>
      <xdr:row>5</xdr:row>
      <xdr:rowOff>114300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4162425" y="695325"/>
          <a:ext cx="4572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Top 3 FSCs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15</xdr:col>
      <xdr:colOff>0</xdr:colOff>
      <xdr:row>19</xdr:row>
      <xdr:rowOff>47625</xdr:rowOff>
    </xdr:to>
    <xdr:graphicFrame macro="">
      <xdr:nvGraphicFramePr>
        <xdr:cNvPr id="23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0</xdr:rowOff>
    </xdr:from>
    <xdr:to>
      <xdr:col>11</xdr:col>
      <xdr:colOff>0</xdr:colOff>
      <xdr:row>27</xdr:row>
      <xdr:rowOff>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16</xdr:row>
      <xdr:rowOff>0</xdr:rowOff>
    </xdr:from>
    <xdr:to>
      <xdr:col>10</xdr:col>
      <xdr:colOff>266700</xdr:colOff>
      <xdr:row>18</xdr:row>
      <xdr:rowOff>114300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5295900" y="2628900"/>
          <a:ext cx="742950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Netwerk-</a:t>
          </a:r>
        </a:p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carriers</a:t>
          </a:r>
        </a:p>
      </xdr:txBody>
    </xdr:sp>
    <xdr:clientData/>
  </xdr:twoCellAnchor>
  <xdr:twoCellAnchor>
    <xdr:from>
      <xdr:col>9</xdr:col>
      <xdr:colOff>104775</xdr:colOff>
      <xdr:row>8</xdr:row>
      <xdr:rowOff>85725</xdr:rowOff>
    </xdr:from>
    <xdr:to>
      <xdr:col>10</xdr:col>
      <xdr:colOff>114300</xdr:colOff>
      <xdr:row>9</xdr:row>
      <xdr:rowOff>133350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5267325" y="1419225"/>
          <a:ext cx="619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Charters</a:t>
          </a:r>
        </a:p>
      </xdr:txBody>
    </xdr:sp>
    <xdr:clientData/>
  </xdr:twoCellAnchor>
  <xdr:twoCellAnchor>
    <xdr:from>
      <xdr:col>9</xdr:col>
      <xdr:colOff>123825</xdr:colOff>
      <xdr:row>4</xdr:row>
      <xdr:rowOff>38100</xdr:rowOff>
    </xdr:from>
    <xdr:to>
      <xdr:col>10</xdr:col>
      <xdr:colOff>133350</xdr:colOff>
      <xdr:row>5</xdr:row>
      <xdr:rowOff>85725</xdr:rowOff>
    </xdr:to>
    <xdr:sp macro="" textlink="">
      <xdr:nvSpPr>
        <xdr:cNvPr id="13319" name="Text Box 7"/>
        <xdr:cNvSpPr txBox="1">
          <a:spLocks noChangeArrowheads="1"/>
        </xdr:cNvSpPr>
      </xdr:nvSpPr>
      <xdr:spPr bwMode="auto">
        <a:xfrm>
          <a:off x="5286375" y="723900"/>
          <a:ext cx="6191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LCC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2.75" x14ac:dyDescent="0.2"/>
  <cols>
    <col min="1" max="1" width="6.5703125" bestFit="1" customWidth="1"/>
    <col min="2" max="2" width="10" bestFit="1" customWidth="1"/>
    <col min="3" max="3" width="5.7109375" bestFit="1" customWidth="1"/>
    <col min="4" max="4" width="5.5703125" bestFit="1" customWidth="1"/>
  </cols>
  <sheetData>
    <row r="1" spans="1:4" x14ac:dyDescent="0.2">
      <c r="C1" s="71" t="s">
        <v>211</v>
      </c>
      <c r="D1" s="72" t="s">
        <v>212</v>
      </c>
    </row>
    <row r="2" spans="1:4" x14ac:dyDescent="0.2">
      <c r="A2" t="s">
        <v>213</v>
      </c>
      <c r="B2">
        <v>10</v>
      </c>
      <c r="C2" t="e">
        <f>IF(B2&gt;=$C$10,B2,NA())</f>
        <v>#N/A</v>
      </c>
      <c r="D2">
        <f>IF(B2&lt;$C$10,B2,NA())</f>
        <v>10</v>
      </c>
    </row>
    <row r="3" spans="1:4" x14ac:dyDescent="0.2">
      <c r="A3" t="s">
        <v>214</v>
      </c>
      <c r="B3">
        <v>70</v>
      </c>
      <c r="C3">
        <f>IF(B3&gt;=$C$10,B3,NA())</f>
        <v>70</v>
      </c>
      <c r="D3" t="e">
        <f>IF(B3&lt;$C$10,B3,NA())</f>
        <v>#N/A</v>
      </c>
    </row>
    <row r="4" spans="1:4" x14ac:dyDescent="0.2">
      <c r="A4" t="s">
        <v>215</v>
      </c>
      <c r="B4">
        <v>50</v>
      </c>
      <c r="C4" t="e">
        <f>IF(B4&gt;=$C$10,B4,NA())</f>
        <v>#N/A</v>
      </c>
      <c r="D4">
        <f>IF(B4&lt;$C$10,B4,NA())</f>
        <v>50</v>
      </c>
    </row>
    <row r="5" spans="1:4" x14ac:dyDescent="0.2">
      <c r="A5" t="s">
        <v>216</v>
      </c>
      <c r="B5">
        <v>35</v>
      </c>
      <c r="C5" t="e">
        <f>IF(B5&gt;=$C$10,B5,NA())</f>
        <v>#N/A</v>
      </c>
      <c r="D5">
        <f>IF(B5&lt;$C$10,B5,NA())</f>
        <v>35</v>
      </c>
    </row>
    <row r="6" spans="1:4" x14ac:dyDescent="0.2">
      <c r="A6" t="s">
        <v>217</v>
      </c>
      <c r="B6">
        <v>90</v>
      </c>
      <c r="C6">
        <f>IF(B6&gt;=$C$10,B6,NA())</f>
        <v>90</v>
      </c>
      <c r="D6" t="e">
        <f>IF(B6&lt;$C$10,B6,NA())</f>
        <v>#N/A</v>
      </c>
    </row>
    <row r="10" spans="1:4" x14ac:dyDescent="0.2">
      <c r="B10" s="29" t="s">
        <v>218</v>
      </c>
      <c r="C10" s="13">
        <v>60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6"/>
  <sheetViews>
    <sheetView workbookViewId="0">
      <selection sqref="A1:B1"/>
    </sheetView>
  </sheetViews>
  <sheetFormatPr defaultRowHeight="12.75" x14ac:dyDescent="0.2"/>
  <cols>
    <col min="1" max="1" width="11" style="5" customWidth="1"/>
    <col min="2" max="2" width="9" style="5" customWidth="1"/>
  </cols>
  <sheetData>
    <row r="1" spans="1:2" x14ac:dyDescent="0.2">
      <c r="A1" s="82" t="s">
        <v>52</v>
      </c>
      <c r="B1" s="82"/>
    </row>
    <row r="2" spans="1:2" x14ac:dyDescent="0.2">
      <c r="A2" s="5">
        <v>0</v>
      </c>
      <c r="B2" s="5">
        <v>300</v>
      </c>
    </row>
    <row r="3" spans="1:2" x14ac:dyDescent="0.2">
      <c r="A3" s="5">
        <v>150</v>
      </c>
      <c r="B3" s="5">
        <v>0</v>
      </c>
    </row>
    <row r="4" spans="1:2" x14ac:dyDescent="0.2">
      <c r="A4" s="82" t="s">
        <v>53</v>
      </c>
      <c r="B4" s="82"/>
    </row>
    <row r="5" spans="1:2" x14ac:dyDescent="0.2">
      <c r="A5" s="5">
        <v>0</v>
      </c>
      <c r="B5" s="5">
        <v>350</v>
      </c>
    </row>
    <row r="6" spans="1:2" x14ac:dyDescent="0.2">
      <c r="A6" s="5">
        <f>-50/3</f>
        <v>-16.666666666666668</v>
      </c>
      <c r="B6" s="5">
        <v>100</v>
      </c>
    </row>
    <row r="7" spans="1:2" x14ac:dyDescent="0.2">
      <c r="A7" s="24" t="str">
        <f>"e ("&amp;A8&amp;"; "&amp;A9&amp;")"</f>
        <v>e (200; 50)</v>
      </c>
      <c r="B7" s="25"/>
    </row>
    <row r="8" spans="1:2" x14ac:dyDescent="0.2">
      <c r="A8" s="5">
        <v>200</v>
      </c>
    </row>
    <row r="9" spans="1:2" x14ac:dyDescent="0.2">
      <c r="A9" s="5">
        <v>50</v>
      </c>
    </row>
    <row r="10" spans="1:2" x14ac:dyDescent="0.2">
      <c r="A10" s="25" t="s">
        <v>54</v>
      </c>
      <c r="B10" s="25" t="s">
        <v>55</v>
      </c>
    </row>
    <row r="11" spans="1:2" x14ac:dyDescent="0.2">
      <c r="A11" s="5">
        <v>0</v>
      </c>
      <c r="B11" s="5">
        <v>200</v>
      </c>
    </row>
    <row r="12" spans="1:2" x14ac:dyDescent="0.2">
      <c r="A12" s="5">
        <v>50</v>
      </c>
      <c r="B12" s="5">
        <v>0</v>
      </c>
    </row>
    <row r="13" spans="1:2" x14ac:dyDescent="0.2">
      <c r="A13" s="82" t="s">
        <v>56</v>
      </c>
      <c r="B13" s="82"/>
    </row>
    <row r="14" spans="1:2" x14ac:dyDescent="0.2">
      <c r="A14" s="5">
        <v>0</v>
      </c>
      <c r="B14" s="5">
        <v>350</v>
      </c>
    </row>
    <row r="15" spans="1:2" x14ac:dyDescent="0.2">
      <c r="A15" s="5">
        <v>65</v>
      </c>
      <c r="B15" s="5">
        <v>65</v>
      </c>
    </row>
    <row r="16" spans="1:2" x14ac:dyDescent="0.2">
      <c r="A16" s="26" t="s">
        <v>57</v>
      </c>
      <c r="B16" s="7" t="s">
        <v>58</v>
      </c>
    </row>
    <row r="17" spans="1:2" x14ac:dyDescent="0.2">
      <c r="A17" s="5">
        <v>170</v>
      </c>
      <c r="B17" s="5">
        <v>245</v>
      </c>
    </row>
    <row r="18" spans="1:2" x14ac:dyDescent="0.2">
      <c r="A18" s="5">
        <v>65</v>
      </c>
      <c r="B18" s="5">
        <v>65</v>
      </c>
    </row>
    <row r="19" spans="1:2" x14ac:dyDescent="0.2">
      <c r="A19" s="82" t="s">
        <v>59</v>
      </c>
      <c r="B19" s="82"/>
    </row>
    <row r="20" spans="1:2" x14ac:dyDescent="0.2">
      <c r="A20" s="5">
        <v>0</v>
      </c>
      <c r="B20" s="5">
        <v>350</v>
      </c>
    </row>
    <row r="21" spans="1:2" x14ac:dyDescent="0.2">
      <c r="A21" s="5">
        <f>25/3</f>
        <v>8.3333333333333339</v>
      </c>
      <c r="B21" s="5">
        <v>125</v>
      </c>
    </row>
    <row r="22" spans="1:2" x14ac:dyDescent="0.2">
      <c r="A22" s="7" t="s">
        <v>60</v>
      </c>
    </row>
    <row r="23" spans="1:2" x14ac:dyDescent="0.2">
      <c r="A23" s="5">
        <v>160</v>
      </c>
    </row>
    <row r="24" spans="1:2" x14ac:dyDescent="0.2">
      <c r="A24" s="5">
        <v>70</v>
      </c>
    </row>
    <row r="25" spans="1:2" x14ac:dyDescent="0.2">
      <c r="A25" s="7" t="s">
        <v>60</v>
      </c>
      <c r="B25" s="7" t="s">
        <v>61</v>
      </c>
    </row>
    <row r="26" spans="1:2" x14ac:dyDescent="0.2">
      <c r="A26" s="5">
        <v>160</v>
      </c>
      <c r="B26" s="5">
        <v>200</v>
      </c>
    </row>
    <row r="27" spans="1:2" x14ac:dyDescent="0.2">
      <c r="A27" s="5">
        <v>70</v>
      </c>
      <c r="B27" s="5">
        <v>50</v>
      </c>
    </row>
    <row r="46" spans="17:17" x14ac:dyDescent="0.2">
      <c r="Q46">
        <f>5*65-250</f>
        <v>75</v>
      </c>
    </row>
  </sheetData>
  <mergeCells count="4">
    <mergeCell ref="A1:B1"/>
    <mergeCell ref="A4:B4"/>
    <mergeCell ref="A13:B13"/>
    <mergeCell ref="A19:B19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O121"/>
  <sheetViews>
    <sheetView tabSelected="1" workbookViewId="0"/>
  </sheetViews>
  <sheetFormatPr defaultRowHeight="12.75" x14ac:dyDescent="0.2"/>
  <cols>
    <col min="1" max="1" width="89.85546875" style="31" customWidth="1"/>
    <col min="2" max="2" width="5.5703125" style="31" bestFit="1" customWidth="1"/>
    <col min="3" max="3" width="4.28515625" style="31" bestFit="1" customWidth="1"/>
    <col min="4" max="6" width="5.28515625" style="31" customWidth="1"/>
    <col min="7" max="7" width="2.85546875" style="31" customWidth="1"/>
    <col min="8" max="9" width="5.28515625" style="31" customWidth="1"/>
    <col min="10" max="10" width="5.5703125" style="31" customWidth="1"/>
    <col min="11" max="11" width="5.85546875" style="31" bestFit="1" customWidth="1"/>
    <col min="12" max="12" width="4.28515625" style="31" bestFit="1" customWidth="1"/>
    <col min="13" max="14" width="4.5703125" style="31" bestFit="1" customWidth="1"/>
    <col min="15" max="16" width="4.5703125" style="31" customWidth="1"/>
    <col min="17" max="18" width="4.5703125" style="32" bestFit="1" customWidth="1"/>
    <col min="19" max="19" width="5.140625" style="32" customWidth="1"/>
    <col min="20" max="20" width="14.7109375" style="31" bestFit="1" customWidth="1"/>
    <col min="21" max="21" width="4.28515625" style="31" bestFit="1" customWidth="1"/>
    <col min="22" max="22" width="5.5703125" style="31" bestFit="1" customWidth="1"/>
    <col min="23" max="24" width="5.140625" style="31" bestFit="1" customWidth="1"/>
    <col min="25" max="25" width="3.28515625" style="31" customWidth="1"/>
    <col min="26" max="27" width="5.140625" style="32" bestFit="1" customWidth="1"/>
    <col min="28" max="28" width="5.28515625" style="31" customWidth="1"/>
    <col min="29" max="29" width="21.85546875" style="31" bestFit="1" customWidth="1"/>
    <col min="30" max="30" width="3.28515625" style="31" customWidth="1"/>
    <col min="31" max="31" width="4.5703125" style="31" bestFit="1" customWidth="1"/>
    <col min="32" max="33" width="5.140625" style="31" bestFit="1" customWidth="1"/>
    <col min="34" max="34" width="3.28515625" style="31" customWidth="1"/>
    <col min="35" max="36" width="5.140625" style="32" bestFit="1" customWidth="1"/>
    <col min="37" max="40" width="9.140625" style="31"/>
    <col min="41" max="41" width="8.5703125" style="31" bestFit="1" customWidth="1"/>
    <col min="42" max="16384" width="9.140625" style="31"/>
  </cols>
  <sheetData>
    <row r="1" spans="1:41" x14ac:dyDescent="0.2">
      <c r="A1" s="30"/>
      <c r="D1" s="32">
        <v>1.2</v>
      </c>
      <c r="E1" s="32">
        <v>0.9</v>
      </c>
      <c r="F1" s="32">
        <v>1</v>
      </c>
      <c r="M1" s="32">
        <v>1.2</v>
      </c>
      <c r="N1" s="32">
        <v>0.9</v>
      </c>
      <c r="O1" s="32">
        <v>1</v>
      </c>
      <c r="V1" s="32">
        <v>1.2</v>
      </c>
      <c r="W1" s="32">
        <v>0.9</v>
      </c>
      <c r="X1" s="32">
        <v>1</v>
      </c>
      <c r="AE1" s="32">
        <v>1.2</v>
      </c>
      <c r="AF1" s="32">
        <v>0.9</v>
      </c>
      <c r="AG1" s="32">
        <v>1</v>
      </c>
    </row>
    <row r="2" spans="1:41" x14ac:dyDescent="0.2">
      <c r="A2" s="33" t="s">
        <v>70</v>
      </c>
      <c r="B2" s="34" t="s">
        <v>71</v>
      </c>
      <c r="C2" s="35"/>
      <c r="D2" s="36" t="s">
        <v>72</v>
      </c>
      <c r="E2" s="36" t="s">
        <v>73</v>
      </c>
      <c r="F2" s="36" t="s">
        <v>74</v>
      </c>
      <c r="G2" s="32"/>
      <c r="J2" s="37"/>
      <c r="K2" s="35" t="s">
        <v>75</v>
      </c>
      <c r="L2" s="35"/>
      <c r="M2" s="36" t="s">
        <v>72</v>
      </c>
      <c r="N2" s="36" t="s">
        <v>73</v>
      </c>
      <c r="O2" s="36" t="s">
        <v>74</v>
      </c>
      <c r="P2" s="32"/>
      <c r="T2" s="35" t="s">
        <v>76</v>
      </c>
      <c r="U2" s="35"/>
      <c r="V2" s="36" t="s">
        <v>72</v>
      </c>
      <c r="W2" s="36" t="s">
        <v>73</v>
      </c>
      <c r="X2" s="36" t="s">
        <v>74</v>
      </c>
      <c r="Y2" s="32"/>
      <c r="AC2" s="35" t="s">
        <v>77</v>
      </c>
      <c r="AD2" s="35"/>
      <c r="AE2" s="36" t="s">
        <v>72</v>
      </c>
      <c r="AF2" s="36" t="s">
        <v>73</v>
      </c>
      <c r="AG2" s="36" t="s">
        <v>74</v>
      </c>
      <c r="AH2" s="32"/>
    </row>
    <row r="3" spans="1:41" x14ac:dyDescent="0.2">
      <c r="A3" s="38"/>
      <c r="B3" s="31" t="s">
        <v>78</v>
      </c>
      <c r="C3" s="39" t="s">
        <v>79</v>
      </c>
      <c r="D3" s="37">
        <v>0</v>
      </c>
      <c r="E3" s="37">
        <v>0</v>
      </c>
      <c r="F3" s="37">
        <v>0</v>
      </c>
      <c r="H3" s="37">
        <f>(D3*RMX_1)+(E3*RMY_1)+(F3*RMZ_1)</f>
        <v>0</v>
      </c>
      <c r="I3" s="37">
        <f>(D3*RMX_2)+(E3*RMY_2)+(F3*RMZ_2)</f>
        <v>0</v>
      </c>
      <c r="J3" s="37"/>
      <c r="K3" s="31" t="s">
        <v>80</v>
      </c>
      <c r="L3" s="39" t="s">
        <v>79</v>
      </c>
      <c r="M3" s="40">
        <v>0</v>
      </c>
      <c r="N3" s="32">
        <f>(2/3)*0.9</f>
        <v>0.6</v>
      </c>
      <c r="O3" s="40">
        <v>0</v>
      </c>
      <c r="P3" s="40"/>
      <c r="Q3" s="41">
        <f>(M3*RMX_1)+(N3*RMY_1)+(O3*RMZ_1)</f>
        <v>0</v>
      </c>
      <c r="R3" s="41">
        <f>(M3*RMX_2)+(N3*RMY_2)+(O3*RMZ_2)</f>
        <v>0.59261300435708264</v>
      </c>
      <c r="S3" s="41"/>
      <c r="T3" s="31" t="s">
        <v>81</v>
      </c>
      <c r="U3" s="39" t="s">
        <v>79</v>
      </c>
      <c r="V3" s="40">
        <v>0</v>
      </c>
      <c r="W3" s="40">
        <f>0.3+0.3/9*0</f>
        <v>0.3</v>
      </c>
      <c r="X3" s="40">
        <v>1</v>
      </c>
      <c r="Y3" s="40"/>
      <c r="Z3" s="41">
        <f t="shared" ref="Z3:Z34" si="0">(V3*RMX_1)+(W3*RMY_1)+(X3*RMZ_1)</f>
        <v>0.75470958022277201</v>
      </c>
      <c r="AA3" s="41">
        <f t="shared" ref="AA3:AA34" si="1">(V3*RMX_2)+(W3*RMY_2)+(X3*RMZ_2)</f>
        <v>0.193676258943598</v>
      </c>
      <c r="AB3" s="42"/>
      <c r="AC3" s="31" t="s">
        <v>82</v>
      </c>
      <c r="AD3" s="39"/>
      <c r="AE3" s="40">
        <v>0</v>
      </c>
      <c r="AF3" s="40">
        <v>0</v>
      </c>
      <c r="AG3" s="40">
        <v>-0.3</v>
      </c>
      <c r="AH3" s="40"/>
      <c r="AI3" s="41">
        <f>(AE3*RMX_1)+(AF3*RMY_1)+(AG3*RMZ_1)</f>
        <v>-0.22641287406683158</v>
      </c>
      <c r="AJ3" s="41">
        <f>(AE3*RMX_2)+(AF3*RMY_2)+(AG3*RMZ_2)</f>
        <v>3.0789072970482997E-2</v>
      </c>
      <c r="AL3" s="35" t="s">
        <v>83</v>
      </c>
    </row>
    <row r="4" spans="1:41" x14ac:dyDescent="0.2">
      <c r="C4" s="39" t="s">
        <v>84</v>
      </c>
      <c r="D4" s="37">
        <v>0</v>
      </c>
      <c r="E4" s="37">
        <v>0</v>
      </c>
      <c r="F4" s="37">
        <v>1</v>
      </c>
      <c r="H4" s="37">
        <f>(D4*RMX_1)+(E4*RMY_1)+(F4*RMZ_1)</f>
        <v>0.75470958022277201</v>
      </c>
      <c r="I4" s="37">
        <f>(D4*RMX_2)+(E4*RMY_2)+(F4*RMZ_2)</f>
        <v>-0.10263024323494332</v>
      </c>
      <c r="J4" s="37"/>
      <c r="L4" s="39" t="s">
        <v>84</v>
      </c>
      <c r="M4" s="40">
        <v>0</v>
      </c>
      <c r="N4" s="32">
        <f>(2/3)*0.9</f>
        <v>0.6</v>
      </c>
      <c r="O4" s="40">
        <v>1</v>
      </c>
      <c r="P4" s="40"/>
      <c r="Q4" s="41">
        <f>(M4*RMX_1)+(N4*RMY_1)+(O4*RMZ_1)</f>
        <v>0.75470958022277201</v>
      </c>
      <c r="R4" s="41">
        <f>(M4*RMX_2)+(N4*RMY_2)+(O4*RMZ_2)</f>
        <v>0.48998276112213934</v>
      </c>
      <c r="S4" s="41"/>
      <c r="U4" s="39" t="s">
        <v>84</v>
      </c>
      <c r="V4" s="40">
        <v>1.2</v>
      </c>
      <c r="W4" s="40">
        <f>0.3+0.3/9*0</f>
        <v>0.3</v>
      </c>
      <c r="X4" s="40">
        <v>1</v>
      </c>
      <c r="Y4" s="40"/>
      <c r="Z4" s="41">
        <f t="shared" si="0"/>
        <v>1.5419804150113807</v>
      </c>
      <c r="AA4" s="41">
        <f t="shared" si="1"/>
        <v>0.3353513662750619</v>
      </c>
      <c r="AB4" s="42"/>
      <c r="AD4" s="39"/>
      <c r="AE4" s="40">
        <v>0</v>
      </c>
      <c r="AF4" s="40">
        <v>0.9</v>
      </c>
      <c r="AG4" s="40">
        <v>-0.3</v>
      </c>
      <c r="AH4" s="40"/>
      <c r="AI4" s="41">
        <f>(AE4*RMX_1)+(AF4*RMY_1)+(AG4*RMZ_1)</f>
        <v>-0.22641287406683158</v>
      </c>
      <c r="AJ4" s="41">
        <f>(AE4*RMX_2)+(AF4*RMY_2)+(AG4*RMZ_2)</f>
        <v>0.91970857950610696</v>
      </c>
      <c r="AL4" s="43">
        <f>SIN(RADIANS(XROTATE))</f>
        <v>0.15643446504023087</v>
      </c>
      <c r="AM4" s="44">
        <f>SIN(RADIANS(YROTATE))</f>
        <v>0.75470958022277201</v>
      </c>
      <c r="AN4" s="45">
        <f>SIN(RADIANS(ZROTATE))</f>
        <v>0</v>
      </c>
      <c r="AO4" s="31" t="s">
        <v>85</v>
      </c>
    </row>
    <row r="5" spans="1:41" x14ac:dyDescent="0.2">
      <c r="C5" s="39"/>
      <c r="D5" s="37"/>
      <c r="E5" s="37"/>
      <c r="F5" s="37"/>
      <c r="H5" s="37"/>
      <c r="I5" s="37"/>
      <c r="J5" s="37"/>
      <c r="L5" s="39"/>
      <c r="M5" s="32"/>
      <c r="N5" s="32"/>
      <c r="O5" s="32"/>
      <c r="P5" s="32"/>
      <c r="Q5" s="41"/>
      <c r="R5" s="41"/>
      <c r="S5" s="41"/>
      <c r="T5" s="31" t="s">
        <v>86</v>
      </c>
      <c r="U5" s="39" t="s">
        <v>79</v>
      </c>
      <c r="V5" s="40">
        <v>0</v>
      </c>
      <c r="W5" s="40">
        <f>0.3+0.3/9*1</f>
        <v>0.33333333333333331</v>
      </c>
      <c r="X5" s="40">
        <v>1</v>
      </c>
      <c r="Y5" s="40"/>
      <c r="Z5" s="41">
        <f t="shared" si="0"/>
        <v>0.75470958022277201</v>
      </c>
      <c r="AA5" s="41">
        <f t="shared" si="1"/>
        <v>0.22659920363010258</v>
      </c>
      <c r="AB5" s="42"/>
      <c r="AD5" s="39"/>
      <c r="AE5" s="32"/>
      <c r="AF5" s="32"/>
      <c r="AG5" s="32"/>
      <c r="AH5" s="32"/>
      <c r="AI5" s="41"/>
      <c r="AJ5" s="41"/>
      <c r="AL5" s="46">
        <f>COS(RADIANS(XROTATE))</f>
        <v>0.98768834059513777</v>
      </c>
      <c r="AM5" s="47">
        <f>COS(RADIANS(YROTATE))</f>
        <v>0.65605902899050728</v>
      </c>
      <c r="AN5" s="48">
        <f>COS(RADIANS(ZROTATE))</f>
        <v>1</v>
      </c>
      <c r="AO5" s="31" t="s">
        <v>87</v>
      </c>
    </row>
    <row r="6" spans="1:41" x14ac:dyDescent="0.2">
      <c r="B6" s="31" t="s">
        <v>88</v>
      </c>
      <c r="C6" s="39" t="s">
        <v>79</v>
      </c>
      <c r="D6" s="49">
        <v>0</v>
      </c>
      <c r="E6" s="49">
        <v>0</v>
      </c>
      <c r="F6" s="37">
        <v>1</v>
      </c>
      <c r="H6" s="37">
        <f>(D6*RMX_1)+(E6*RMY_1)+(F6*RMZ_1)</f>
        <v>0.75470958022277201</v>
      </c>
      <c r="I6" s="37">
        <f>(D6*RMX_2)+(E6*RMY_2)+(F6*RMZ_2)</f>
        <v>-0.10263024323494332</v>
      </c>
      <c r="J6" s="37"/>
      <c r="K6" s="31" t="s">
        <v>89</v>
      </c>
      <c r="L6" s="39" t="s">
        <v>79</v>
      </c>
      <c r="M6" s="40">
        <v>0</v>
      </c>
      <c r="N6" s="32">
        <f>(1/3)*0.9</f>
        <v>0.3</v>
      </c>
      <c r="O6" s="40">
        <v>0</v>
      </c>
      <c r="P6" s="40"/>
      <c r="Q6" s="41">
        <f>(M6*RMX_1)+(N6*RMY_1)+(O6*RMZ_1)</f>
        <v>0</v>
      </c>
      <c r="R6" s="41">
        <f>(M6*RMX_2)+(N6*RMY_2)+(O6*RMZ_2)</f>
        <v>0.29630650217854132</v>
      </c>
      <c r="S6" s="41"/>
      <c r="U6" s="39" t="s">
        <v>84</v>
      </c>
      <c r="V6" s="40">
        <v>1.2</v>
      </c>
      <c r="W6" s="40">
        <f>0.3+0.3/9*1</f>
        <v>0.33333333333333331</v>
      </c>
      <c r="X6" s="40">
        <v>1</v>
      </c>
      <c r="Y6" s="40"/>
      <c r="Z6" s="41">
        <f t="shared" si="0"/>
        <v>1.5419804150113807</v>
      </c>
      <c r="AA6" s="41">
        <f t="shared" si="1"/>
        <v>0.36827431096156649</v>
      </c>
      <c r="AB6" s="42"/>
      <c r="AC6" s="31" t="s">
        <v>90</v>
      </c>
      <c r="AD6" s="39"/>
      <c r="AE6" s="40">
        <v>0</v>
      </c>
      <c r="AF6" s="40">
        <f>-0.2*0.9</f>
        <v>-0.18000000000000002</v>
      </c>
      <c r="AG6" s="40">
        <v>0</v>
      </c>
      <c r="AH6" s="40"/>
      <c r="AI6" s="41">
        <f>(AE6*RMX_1)+(AF6*RMY_1)+(AG6*RMZ_1)</f>
        <v>0</v>
      </c>
      <c r="AJ6" s="41">
        <f>(AE6*RMX_2)+(AF6*RMY_2)+(AG6*RMZ_2)</f>
        <v>-0.17778390130712482</v>
      </c>
    </row>
    <row r="7" spans="1:41" x14ac:dyDescent="0.2">
      <c r="C7" s="39" t="s">
        <v>84</v>
      </c>
      <c r="D7" s="49">
        <v>1.2</v>
      </c>
      <c r="E7" s="49">
        <v>0</v>
      </c>
      <c r="F7" s="37">
        <v>1</v>
      </c>
      <c r="H7" s="37">
        <f>(D7*RMX_1)+(E7*RMY_1)+(F7*RMZ_1)</f>
        <v>1.5419804150113807</v>
      </c>
      <c r="I7" s="37">
        <f>(D7*RMX_2)+(E7*RMY_2)+(F7*RMZ_2)</f>
        <v>3.9044864096520526E-2</v>
      </c>
      <c r="J7" s="37"/>
      <c r="L7" s="39" t="s">
        <v>84</v>
      </c>
      <c r="M7" s="40">
        <v>0</v>
      </c>
      <c r="N7" s="32">
        <f>(1/3)*0.9</f>
        <v>0.3</v>
      </c>
      <c r="O7" s="40">
        <v>1</v>
      </c>
      <c r="P7" s="40"/>
      <c r="Q7" s="41">
        <f>(M7*RMX_1)+(N7*RMY_1)+(O7*RMZ_1)</f>
        <v>0.75470958022277201</v>
      </c>
      <c r="R7" s="41">
        <f>(M7*RMX_2)+(N7*RMY_2)+(O7*RMZ_2)</f>
        <v>0.193676258943598</v>
      </c>
      <c r="S7" s="41"/>
      <c r="T7" s="31" t="s">
        <v>91</v>
      </c>
      <c r="U7" s="39" t="s">
        <v>79</v>
      </c>
      <c r="V7" s="40">
        <v>0</v>
      </c>
      <c r="W7" s="40">
        <f>0.3+0.3/9*2</f>
        <v>0.36666666666666664</v>
      </c>
      <c r="X7" s="40">
        <v>1</v>
      </c>
      <c r="Y7" s="40"/>
      <c r="Z7" s="41">
        <f t="shared" si="0"/>
        <v>0.75470958022277201</v>
      </c>
      <c r="AA7" s="41">
        <f t="shared" si="1"/>
        <v>0.25952214831660714</v>
      </c>
      <c r="AB7" s="42"/>
      <c r="AD7" s="39"/>
      <c r="AE7" s="40">
        <v>0</v>
      </c>
      <c r="AF7" s="40">
        <f>-0.2*0.9</f>
        <v>-0.18000000000000002</v>
      </c>
      <c r="AG7" s="40">
        <v>1</v>
      </c>
      <c r="AH7" s="40"/>
      <c r="AI7" s="41">
        <f>(AE7*RMX_1)+(AF7*RMY_1)+(AG7*RMZ_1)</f>
        <v>0.75470958022277201</v>
      </c>
      <c r="AJ7" s="41">
        <f>(AE7*RMX_2)+(AF7*RMY_2)+(AG7*RMZ_2)</f>
        <v>-0.28041414454206814</v>
      </c>
      <c r="AL7" s="35" t="s">
        <v>92</v>
      </c>
    </row>
    <row r="8" spans="1:41" x14ac:dyDescent="0.2">
      <c r="C8" s="39"/>
      <c r="D8" s="49"/>
      <c r="E8" s="49"/>
      <c r="F8" s="37"/>
      <c r="H8" s="37"/>
      <c r="I8" s="37"/>
      <c r="J8" s="37"/>
      <c r="L8" s="39"/>
      <c r="M8" s="32"/>
      <c r="N8" s="32"/>
      <c r="O8" s="32"/>
      <c r="P8" s="32"/>
      <c r="Q8" s="41"/>
      <c r="R8" s="41"/>
      <c r="S8" s="41"/>
      <c r="U8" s="39" t="s">
        <v>84</v>
      </c>
      <c r="V8" s="40">
        <v>1.2</v>
      </c>
      <c r="W8" s="40">
        <f>0.3+0.3/9*2</f>
        <v>0.36666666666666664</v>
      </c>
      <c r="X8" s="40">
        <v>1</v>
      </c>
      <c r="Y8" s="40"/>
      <c r="Z8" s="41">
        <f t="shared" si="0"/>
        <v>1.5419804150113807</v>
      </c>
      <c r="AA8" s="41">
        <f t="shared" si="1"/>
        <v>0.40119725564807107</v>
      </c>
      <c r="AB8" s="42"/>
      <c r="AD8" s="39"/>
      <c r="AE8" s="32"/>
      <c r="AF8" s="32"/>
      <c r="AG8" s="32"/>
      <c r="AH8" s="32"/>
      <c r="AI8" s="41"/>
      <c r="AJ8" s="41"/>
      <c r="AL8" s="43">
        <f>YCOS*ZCOS</f>
        <v>0.65605902899050728</v>
      </c>
      <c r="AM8" s="44">
        <f>-ZSIN * YCOS</f>
        <v>0</v>
      </c>
      <c r="AN8" s="45">
        <f>YSIN</f>
        <v>0.75470958022277201</v>
      </c>
    </row>
    <row r="9" spans="1:41" x14ac:dyDescent="0.2">
      <c r="B9" s="31" t="s">
        <v>93</v>
      </c>
      <c r="C9" s="39" t="s">
        <v>79</v>
      </c>
      <c r="D9" s="49">
        <v>1.2</v>
      </c>
      <c r="E9" s="49">
        <v>0</v>
      </c>
      <c r="F9" s="37">
        <v>0</v>
      </c>
      <c r="H9" s="37">
        <f>(D9*RMX_1)+(E9*RMY_1)+(F9*RMZ_1)</f>
        <v>0.78727083478860871</v>
      </c>
      <c r="I9" s="37">
        <f>(D9*RMX_2)+(E9*RMY_2)+(F9*RMZ_2)</f>
        <v>0.14167510733146385</v>
      </c>
      <c r="J9" s="37"/>
      <c r="K9" s="31" t="s">
        <v>94</v>
      </c>
      <c r="L9" s="39" t="s">
        <v>79</v>
      </c>
      <c r="M9" s="40">
        <v>0</v>
      </c>
      <c r="N9" s="32">
        <f>(1/3)*0.9</f>
        <v>0.3</v>
      </c>
      <c r="O9" s="40">
        <f>2/3</f>
        <v>0.66666666666666663</v>
      </c>
      <c r="P9" s="40"/>
      <c r="Q9" s="41">
        <f>(M9*RMX_1)+(N9*RMY_1)+(O9*RMZ_1)</f>
        <v>0.5031397201485146</v>
      </c>
      <c r="R9" s="41">
        <f>(M9*RMX_2)+(N9*RMY_2)+(O9*RMZ_2)</f>
        <v>0.22788634002191244</v>
      </c>
      <c r="S9" s="41"/>
      <c r="T9" s="31" t="s">
        <v>95</v>
      </c>
      <c r="U9" s="39" t="s">
        <v>79</v>
      </c>
      <c r="V9" s="40">
        <v>0</v>
      </c>
      <c r="W9" s="40">
        <f>0.3+0.3/9*3</f>
        <v>0.4</v>
      </c>
      <c r="X9" s="40">
        <v>1</v>
      </c>
      <c r="Y9" s="40"/>
      <c r="Z9" s="41">
        <f t="shared" si="0"/>
        <v>0.75470958022277201</v>
      </c>
      <c r="AA9" s="41">
        <f t="shared" si="1"/>
        <v>0.29244509300311183</v>
      </c>
      <c r="AB9" s="42"/>
      <c r="AC9" s="31" t="s">
        <v>96</v>
      </c>
      <c r="AD9" s="39"/>
      <c r="AE9" s="40">
        <v>0</v>
      </c>
      <c r="AF9" s="40">
        <v>0</v>
      </c>
      <c r="AG9" s="40">
        <v>1.5</v>
      </c>
      <c r="AH9" s="40"/>
      <c r="AI9" s="41">
        <f>(AE9*RMX_1)+(AF9*RMY_1)+(AG9*RMZ_1)</f>
        <v>1.132064370334158</v>
      </c>
      <c r="AJ9" s="41">
        <f>(AE9*RMX_2)+(AF9*RMY_2)+(AG9*RMZ_2)</f>
        <v>-0.153945364852415</v>
      </c>
      <c r="AL9" s="50">
        <f>ZCOS * -YSIN * -XSIN + ZSIN * XCOS</f>
        <v>0.11806258944288654</v>
      </c>
      <c r="AM9" s="51">
        <f>-ZSIN * -YSIN * -XSIN + ZCOS*XCOS</f>
        <v>0.98768834059513777</v>
      </c>
      <c r="AN9" s="52">
        <f>YCOS * -XSIN</f>
        <v>-0.10263024323494332</v>
      </c>
    </row>
    <row r="10" spans="1:41" x14ac:dyDescent="0.2">
      <c r="C10" s="39" t="s">
        <v>84</v>
      </c>
      <c r="D10" s="49">
        <v>1.2</v>
      </c>
      <c r="E10" s="49">
        <v>0</v>
      </c>
      <c r="F10" s="37">
        <v>1</v>
      </c>
      <c r="H10" s="37">
        <f>(D10*RMX_1)+(E10*RMY_1)+(F10*RMZ_1)</f>
        <v>1.5419804150113807</v>
      </c>
      <c r="I10" s="37">
        <f>(D10*RMX_2)+(E10*RMY_2)+(F10*RMZ_2)</f>
        <v>3.9044864096520526E-2</v>
      </c>
      <c r="J10" s="37"/>
      <c r="L10" s="39" t="s">
        <v>84</v>
      </c>
      <c r="M10" s="40">
        <v>0</v>
      </c>
      <c r="N10" s="32">
        <f>(2/3)*0.9</f>
        <v>0.6</v>
      </c>
      <c r="O10" s="40">
        <f>2/3</f>
        <v>0.66666666666666663</v>
      </c>
      <c r="P10" s="40"/>
      <c r="Q10" s="41">
        <f>(M10*RMX_1)+(N10*RMY_1)+(O10*RMZ_1)</f>
        <v>0.5031397201485146</v>
      </c>
      <c r="R10" s="41">
        <f>(M10*RMX_2)+(N10*RMY_2)+(O10*RMZ_2)</f>
        <v>0.52419284220045381</v>
      </c>
      <c r="S10" s="41"/>
      <c r="U10" s="39" t="s">
        <v>84</v>
      </c>
      <c r="V10" s="40">
        <v>1.2</v>
      </c>
      <c r="W10" s="40">
        <f>0.3+0.3/9*3</f>
        <v>0.4</v>
      </c>
      <c r="X10" s="40">
        <v>1</v>
      </c>
      <c r="Y10" s="40"/>
      <c r="Z10" s="41">
        <f t="shared" si="0"/>
        <v>1.5419804150113807</v>
      </c>
      <c r="AA10" s="41">
        <f t="shared" si="1"/>
        <v>0.43412020033457566</v>
      </c>
      <c r="AB10" s="42"/>
      <c r="AD10" s="39"/>
      <c r="AE10" s="40">
        <v>1.2</v>
      </c>
      <c r="AF10" s="40">
        <v>0</v>
      </c>
      <c r="AG10" s="40">
        <v>1.5</v>
      </c>
      <c r="AH10" s="40"/>
      <c r="AI10" s="41">
        <f>(AE10*RMX_1)+(AF10*RMY_1)+(AG10*RMZ_1)</f>
        <v>1.9193352051227666</v>
      </c>
      <c r="AJ10" s="41">
        <f>(AE10*RMX_2)+(AF10*RMY_2)+(AG10*RMZ_2)</f>
        <v>-1.227025752095115E-2</v>
      </c>
      <c r="AL10" s="46">
        <f>ZCOS * -YSIN * XCOS + ZSIN * XSIN</f>
        <v>-0.74541785292148266</v>
      </c>
      <c r="AM10" s="47">
        <f>-ZSIN * -YSIN * XCOS + ZCOS * XSIN</f>
        <v>0.15643446504023087</v>
      </c>
      <c r="AN10" s="48">
        <f>YCOS * XCOS</f>
        <v>0.64798185367609151</v>
      </c>
    </row>
    <row r="11" spans="1:41" x14ac:dyDescent="0.2">
      <c r="C11" s="39"/>
      <c r="D11" s="49"/>
      <c r="E11" s="49"/>
      <c r="F11" s="37"/>
      <c r="H11" s="37"/>
      <c r="I11" s="37"/>
      <c r="J11" s="37"/>
      <c r="L11" s="39"/>
      <c r="M11" s="32"/>
      <c r="N11" s="32"/>
      <c r="O11" s="32"/>
      <c r="P11" s="32"/>
      <c r="Q11" s="41"/>
      <c r="R11" s="41"/>
      <c r="S11" s="37"/>
      <c r="T11" s="31" t="s">
        <v>97</v>
      </c>
      <c r="U11" s="39" t="s">
        <v>79</v>
      </c>
      <c r="V11" s="40">
        <v>0</v>
      </c>
      <c r="W11" s="40">
        <f>0.3+0.3/9*4</f>
        <v>0.43333333333333335</v>
      </c>
      <c r="X11" s="40">
        <v>1</v>
      </c>
      <c r="Y11" s="40"/>
      <c r="Z11" s="41">
        <f t="shared" si="0"/>
        <v>0.75470958022277201</v>
      </c>
      <c r="AA11" s="41">
        <f t="shared" si="1"/>
        <v>0.32536803768961642</v>
      </c>
      <c r="AB11" s="42"/>
      <c r="AD11" s="39"/>
      <c r="AE11" s="32"/>
      <c r="AF11" s="32"/>
      <c r="AG11" s="32"/>
      <c r="AH11" s="32"/>
      <c r="AI11" s="37"/>
      <c r="AJ11" s="37"/>
    </row>
    <row r="12" spans="1:41" x14ac:dyDescent="0.2">
      <c r="B12" s="31" t="s">
        <v>98</v>
      </c>
      <c r="C12" s="39" t="s">
        <v>79</v>
      </c>
      <c r="D12" s="49">
        <v>0</v>
      </c>
      <c r="E12" s="49">
        <v>0</v>
      </c>
      <c r="F12" s="37">
        <v>0</v>
      </c>
      <c r="H12" s="37">
        <f>(D12*RMX_1)+(E12*RMY_1)+(F12*RMZ_1)</f>
        <v>0</v>
      </c>
      <c r="I12" s="37">
        <f>(D12*RMX_2)+(E12*RMY_2)+(F12*RMZ_2)</f>
        <v>0</v>
      </c>
      <c r="J12" s="37"/>
      <c r="K12" s="31" t="s">
        <v>99</v>
      </c>
      <c r="L12" s="39" t="s">
        <v>79</v>
      </c>
      <c r="M12" s="40">
        <v>0</v>
      </c>
      <c r="N12" s="32">
        <f>(2/3)*0.9</f>
        <v>0.6</v>
      </c>
      <c r="O12" s="40">
        <v>1</v>
      </c>
      <c r="P12" s="40"/>
      <c r="Q12" s="41">
        <f>(M12*RMX_1)+(N12*RMY_1)+(O12*RMZ_1)</f>
        <v>0.75470958022277201</v>
      </c>
      <c r="R12" s="41">
        <f>(M12*RMX_2)+(N12*RMY_2)+(O12*RMZ_2)</f>
        <v>0.48998276112213934</v>
      </c>
      <c r="S12" s="37"/>
      <c r="U12" s="39" t="s">
        <v>84</v>
      </c>
      <c r="V12" s="40">
        <v>1.2</v>
      </c>
      <c r="W12" s="40">
        <f>0.3+0.3/9*4</f>
        <v>0.43333333333333335</v>
      </c>
      <c r="X12" s="40">
        <v>1</v>
      </c>
      <c r="Y12" s="40"/>
      <c r="Z12" s="41">
        <f t="shared" si="0"/>
        <v>1.5419804150113807</v>
      </c>
      <c r="AA12" s="41">
        <f t="shared" si="1"/>
        <v>0.46704314502108024</v>
      </c>
      <c r="AB12" s="42"/>
      <c r="AC12" s="35" t="s">
        <v>100</v>
      </c>
      <c r="AD12" s="35"/>
      <c r="AE12" s="36" t="s">
        <v>72</v>
      </c>
      <c r="AF12" s="36" t="s">
        <v>73</v>
      </c>
      <c r="AG12" s="36" t="s">
        <v>74</v>
      </c>
      <c r="AH12" s="42"/>
      <c r="AI12" s="37"/>
      <c r="AJ12" s="37"/>
    </row>
    <row r="13" spans="1:41" x14ac:dyDescent="0.2">
      <c r="C13" s="39" t="s">
        <v>84</v>
      </c>
      <c r="D13" s="37">
        <v>1.2</v>
      </c>
      <c r="E13" s="37">
        <v>0</v>
      </c>
      <c r="F13" s="37">
        <v>0</v>
      </c>
      <c r="H13" s="37">
        <f>(D13*RMX_1)+(E13*RMY_1)+(F13*RMZ_1)</f>
        <v>0.78727083478860871</v>
      </c>
      <c r="I13" s="37">
        <f>(D13*RMX_2)+(E13*RMY_2)+(F13*RMZ_2)</f>
        <v>0.14167510733146385</v>
      </c>
      <c r="J13" s="37"/>
      <c r="L13" s="39" t="s">
        <v>84</v>
      </c>
      <c r="M13" s="40">
        <v>1.2</v>
      </c>
      <c r="N13" s="32">
        <f>(2/3)*0.9</f>
        <v>0.6</v>
      </c>
      <c r="O13" s="40">
        <v>1</v>
      </c>
      <c r="P13" s="40"/>
      <c r="Q13" s="41">
        <f>(M13*RMX_1)+(N13*RMY_1)+(O13*RMZ_1)</f>
        <v>1.5419804150113807</v>
      </c>
      <c r="R13" s="41">
        <f>(M13*RMX_2)+(N13*RMY_2)+(O13*RMZ_2)</f>
        <v>0.63165786845360317</v>
      </c>
      <c r="S13" s="41"/>
      <c r="T13" s="31" t="s">
        <v>101</v>
      </c>
      <c r="U13" s="39" t="s">
        <v>79</v>
      </c>
      <c r="V13" s="40">
        <v>0</v>
      </c>
      <c r="W13" s="40">
        <f>0.3+0.3/9*5</f>
        <v>0.46666666666666667</v>
      </c>
      <c r="X13" s="40">
        <v>1</v>
      </c>
      <c r="Y13" s="40"/>
      <c r="Z13" s="41">
        <f t="shared" si="0"/>
        <v>0.75470958022277201</v>
      </c>
      <c r="AA13" s="41">
        <f t="shared" si="1"/>
        <v>0.358290982376121</v>
      </c>
      <c r="AB13" s="42"/>
      <c r="AC13" s="31" t="s">
        <v>102</v>
      </c>
      <c r="AE13" s="40">
        <v>0</v>
      </c>
      <c r="AF13" s="40">
        <f>(2/3)*0.9</f>
        <v>0.6</v>
      </c>
      <c r="AG13" s="41">
        <v>0</v>
      </c>
      <c r="AH13" s="42"/>
      <c r="AI13" s="41">
        <f t="shared" ref="AI13:AI18" si="2">(AE13*RMX_1)+(AF13*RMY_1)+(AG13*RMZ_1)</f>
        <v>0</v>
      </c>
      <c r="AJ13" s="41">
        <f t="shared" ref="AJ13:AJ18" si="3">(AE13*RMX_2)+(AF13*RMY_2)+(AG13*RMZ_2)</f>
        <v>0.59261300435708264</v>
      </c>
      <c r="AL13" s="35" t="s">
        <v>103</v>
      </c>
    </row>
    <row r="14" spans="1:41" x14ac:dyDescent="0.2">
      <c r="C14" s="39"/>
      <c r="D14" s="37"/>
      <c r="E14" s="37"/>
      <c r="F14" s="37"/>
      <c r="H14" s="37"/>
      <c r="I14" s="37"/>
      <c r="J14" s="37"/>
      <c r="L14" s="39"/>
      <c r="M14" s="32"/>
      <c r="N14" s="32"/>
      <c r="O14" s="32"/>
      <c r="P14" s="32"/>
      <c r="Q14" s="41"/>
      <c r="R14" s="41"/>
      <c r="S14" s="41"/>
      <c r="U14" s="39" t="s">
        <v>84</v>
      </c>
      <c r="V14" s="40">
        <v>1.2</v>
      </c>
      <c r="W14" s="40">
        <f>0.3+0.3/9*5</f>
        <v>0.46666666666666667</v>
      </c>
      <c r="X14" s="40">
        <v>1</v>
      </c>
      <c r="Y14" s="40"/>
      <c r="Z14" s="41">
        <f t="shared" si="0"/>
        <v>1.5419804150113807</v>
      </c>
      <c r="AA14" s="41">
        <f t="shared" si="1"/>
        <v>0.49996608970758483</v>
      </c>
      <c r="AB14" s="42"/>
      <c r="AC14" s="31" t="s">
        <v>104</v>
      </c>
      <c r="AE14" s="40">
        <v>0</v>
      </c>
      <c r="AF14" s="40">
        <f>(1/3)*0.9</f>
        <v>0.3</v>
      </c>
      <c r="AG14" s="41">
        <v>0</v>
      </c>
      <c r="AH14" s="42"/>
      <c r="AI14" s="41">
        <f t="shared" si="2"/>
        <v>0</v>
      </c>
      <c r="AJ14" s="41">
        <f t="shared" si="3"/>
        <v>0.29630650217854132</v>
      </c>
      <c r="AL14" s="31" t="s">
        <v>105</v>
      </c>
      <c r="AM14" s="53">
        <v>9</v>
      </c>
    </row>
    <row r="15" spans="1:41" x14ac:dyDescent="0.2">
      <c r="B15" s="31" t="s">
        <v>106</v>
      </c>
      <c r="C15" s="39" t="s">
        <v>79</v>
      </c>
      <c r="D15" s="37">
        <v>0</v>
      </c>
      <c r="E15" s="37">
        <v>0.9</v>
      </c>
      <c r="F15" s="37">
        <v>0</v>
      </c>
      <c r="H15" s="37">
        <f>(D15*RMX_1)+(E15*RMY_1)+(F15*RMZ_1)</f>
        <v>0</v>
      </c>
      <c r="I15" s="37">
        <f>(D15*RMX_2)+(E15*RMY_2)+(F15*RMZ_2)</f>
        <v>0.88891950653562402</v>
      </c>
      <c r="J15" s="37"/>
      <c r="K15" s="31" t="s">
        <v>107</v>
      </c>
      <c r="L15" s="39" t="s">
        <v>79</v>
      </c>
      <c r="M15" s="40">
        <v>0</v>
      </c>
      <c r="N15" s="32">
        <f>(2/3)*0.9</f>
        <v>0.6</v>
      </c>
      <c r="O15" s="40">
        <f>2/3</f>
        <v>0.66666666666666663</v>
      </c>
      <c r="P15" s="40"/>
      <c r="Q15" s="41">
        <f>(M15*RMX_1)+(N15*RMY_1)+(O15*RMZ_1)</f>
        <v>0.5031397201485146</v>
      </c>
      <c r="R15" s="41">
        <f>(M15*RMX_2)+(N15*RMY_2)+(O15*RMZ_2)</f>
        <v>0.52419284220045381</v>
      </c>
      <c r="S15" s="41"/>
      <c r="T15" s="31" t="s">
        <v>108</v>
      </c>
      <c r="U15" s="39" t="s">
        <v>79</v>
      </c>
      <c r="V15" s="40">
        <v>0</v>
      </c>
      <c r="W15" s="40">
        <f>0.3+0.3/9*6</f>
        <v>0.5</v>
      </c>
      <c r="X15" s="40">
        <v>1</v>
      </c>
      <c r="Y15" s="40"/>
      <c r="Z15" s="41">
        <f t="shared" si="0"/>
        <v>0.75470958022277201</v>
      </c>
      <c r="AA15" s="41">
        <f t="shared" si="1"/>
        <v>0.39121392706262559</v>
      </c>
      <c r="AB15" s="42"/>
      <c r="AC15" s="31" t="s">
        <v>109</v>
      </c>
      <c r="AE15" s="40">
        <v>0</v>
      </c>
      <c r="AF15" s="40">
        <v>0</v>
      </c>
      <c r="AG15" s="41">
        <f>1/3</f>
        <v>0.33333333333333331</v>
      </c>
      <c r="AH15" s="42"/>
      <c r="AI15" s="41">
        <f t="shared" si="2"/>
        <v>0.2515698600742573</v>
      </c>
      <c r="AJ15" s="41">
        <f t="shared" si="3"/>
        <v>-3.4210081078314442E-2</v>
      </c>
      <c r="AL15" s="31" t="s">
        <v>110</v>
      </c>
      <c r="AM15" s="53">
        <v>49</v>
      </c>
    </row>
    <row r="16" spans="1:41" x14ac:dyDescent="0.2">
      <c r="C16" s="39" t="s">
        <v>84</v>
      </c>
      <c r="D16" s="37">
        <v>0</v>
      </c>
      <c r="E16" s="37">
        <v>0.9</v>
      </c>
      <c r="F16" s="37">
        <v>1</v>
      </c>
      <c r="H16" s="37">
        <f>(D16*RMX_1)+(E16*RMY_1)+(F16*RMZ_1)</f>
        <v>0.75470958022277201</v>
      </c>
      <c r="I16" s="37">
        <f>(D16*RMX_2)+(E16*RMY_2)+(F16*RMZ_2)</f>
        <v>0.78628926330068072</v>
      </c>
      <c r="J16" s="37"/>
      <c r="L16" s="39" t="s">
        <v>84</v>
      </c>
      <c r="M16" s="40">
        <v>1.2</v>
      </c>
      <c r="N16" s="32">
        <f>(2/3)*0.9</f>
        <v>0.6</v>
      </c>
      <c r="O16" s="40">
        <f>2/3</f>
        <v>0.66666666666666663</v>
      </c>
      <c r="P16" s="40"/>
      <c r="Q16" s="41">
        <f>(M16*RMX_1)+(N16*RMY_1)+(O16*RMZ_1)</f>
        <v>1.2904105549371234</v>
      </c>
      <c r="R16" s="41">
        <f>(M16*RMX_2)+(N16*RMY_2)+(O16*RMZ_2)</f>
        <v>0.66586794953191752</v>
      </c>
      <c r="S16" s="41"/>
      <c r="U16" s="39" t="s">
        <v>84</v>
      </c>
      <c r="V16" s="40">
        <v>1.2</v>
      </c>
      <c r="W16" s="40">
        <f>0.3+0.3/9*6</f>
        <v>0.5</v>
      </c>
      <c r="X16" s="40">
        <v>1</v>
      </c>
      <c r="Y16" s="40"/>
      <c r="Z16" s="41">
        <f t="shared" si="0"/>
        <v>1.5419804150113807</v>
      </c>
      <c r="AA16" s="41">
        <f t="shared" si="1"/>
        <v>0.53288903439408941</v>
      </c>
      <c r="AB16" s="42"/>
      <c r="AC16" s="31" t="s">
        <v>111</v>
      </c>
      <c r="AE16" s="40">
        <v>0</v>
      </c>
      <c r="AF16" s="40">
        <v>0</v>
      </c>
      <c r="AG16" s="41">
        <f>2/3</f>
        <v>0.66666666666666663</v>
      </c>
      <c r="AH16" s="42"/>
      <c r="AI16" s="41">
        <f t="shared" si="2"/>
        <v>0.5031397201485146</v>
      </c>
      <c r="AJ16" s="41">
        <f t="shared" si="3"/>
        <v>-6.8420162156628883E-2</v>
      </c>
      <c r="AL16" s="31" t="s">
        <v>112</v>
      </c>
      <c r="AM16" s="53">
        <v>0</v>
      </c>
    </row>
    <row r="17" spans="2:38" x14ac:dyDescent="0.2">
      <c r="C17" s="39"/>
      <c r="D17" s="37"/>
      <c r="E17" s="37"/>
      <c r="F17" s="37"/>
      <c r="G17" s="32"/>
      <c r="H17" s="37"/>
      <c r="I17" s="37"/>
      <c r="J17" s="37"/>
      <c r="L17" s="39"/>
      <c r="M17" s="32"/>
      <c r="N17" s="32"/>
      <c r="O17" s="32"/>
      <c r="P17" s="32"/>
      <c r="Q17" s="41"/>
      <c r="R17" s="41"/>
      <c r="S17" s="41"/>
      <c r="T17" s="31" t="s">
        <v>113</v>
      </c>
      <c r="U17" s="39" t="s">
        <v>79</v>
      </c>
      <c r="V17" s="40">
        <v>0</v>
      </c>
      <c r="W17" s="40">
        <f>0.3+0.3/9*7</f>
        <v>0.53333333333333333</v>
      </c>
      <c r="X17" s="40">
        <v>1</v>
      </c>
      <c r="Y17" s="40"/>
      <c r="Z17" s="41">
        <f t="shared" si="0"/>
        <v>0.75470958022277201</v>
      </c>
      <c r="AA17" s="41">
        <f t="shared" si="1"/>
        <v>0.42413687174913017</v>
      </c>
      <c r="AB17" s="42"/>
      <c r="AC17" s="31" t="s">
        <v>114</v>
      </c>
      <c r="AE17" s="40">
        <f>(1/3)*1.2</f>
        <v>0.39999999999999997</v>
      </c>
      <c r="AF17" s="40">
        <v>0</v>
      </c>
      <c r="AG17" s="41">
        <v>1</v>
      </c>
      <c r="AH17" s="42"/>
      <c r="AI17" s="41">
        <f t="shared" si="2"/>
        <v>1.0171331918189748</v>
      </c>
      <c r="AJ17" s="41">
        <f t="shared" si="3"/>
        <v>-5.5405207457788715E-2</v>
      </c>
    </row>
    <row r="18" spans="2:38" x14ac:dyDescent="0.2">
      <c r="B18" s="31" t="s">
        <v>115</v>
      </c>
      <c r="C18" s="39" t="s">
        <v>79</v>
      </c>
      <c r="D18" s="49">
        <v>0</v>
      </c>
      <c r="E18" s="49">
        <v>0.9</v>
      </c>
      <c r="F18" s="37">
        <v>1</v>
      </c>
      <c r="G18" s="32"/>
      <c r="H18" s="37">
        <f>(D18*RMX_1)+(E18*RMY_1)+(F18*RMZ_1)</f>
        <v>0.75470958022277201</v>
      </c>
      <c r="I18" s="37">
        <f>(D18*RMX_2)+(E18*RMY_2)+(F18*RMZ_2)</f>
        <v>0.78628926330068072</v>
      </c>
      <c r="J18" s="37"/>
      <c r="K18" s="31" t="s">
        <v>116</v>
      </c>
      <c r="L18" s="39" t="s">
        <v>79</v>
      </c>
      <c r="M18" s="40">
        <v>0</v>
      </c>
      <c r="N18" s="32">
        <f>(1/3)*0.9</f>
        <v>0.3</v>
      </c>
      <c r="O18" s="40">
        <v>1</v>
      </c>
      <c r="P18" s="40"/>
      <c r="Q18" s="41">
        <f>(M18*RMX_1)+(N18*RMY_1)+(O18*RMZ_1)</f>
        <v>0.75470958022277201</v>
      </c>
      <c r="R18" s="41">
        <f>(M18*RMX_2)+(N18*RMY_2)+(O18*RMZ_2)</f>
        <v>0.193676258943598</v>
      </c>
      <c r="S18" s="41"/>
      <c r="U18" s="39" t="s">
        <v>84</v>
      </c>
      <c r="V18" s="40">
        <v>1.2</v>
      </c>
      <c r="W18" s="40">
        <f>0.3+0.3/9*7</f>
        <v>0.53333333333333333</v>
      </c>
      <c r="X18" s="40">
        <v>1</v>
      </c>
      <c r="Y18" s="40"/>
      <c r="Z18" s="41">
        <f t="shared" si="0"/>
        <v>1.5419804150113807</v>
      </c>
      <c r="AA18" s="41">
        <f t="shared" si="1"/>
        <v>0.565811979080594</v>
      </c>
      <c r="AB18" s="42"/>
      <c r="AC18" s="31" t="s">
        <v>117</v>
      </c>
      <c r="AE18" s="40">
        <f>(2/3)*1.2</f>
        <v>0.79999999999999993</v>
      </c>
      <c r="AF18" s="40">
        <v>0</v>
      </c>
      <c r="AG18" s="41">
        <v>1</v>
      </c>
      <c r="AH18" s="42"/>
      <c r="AI18" s="41">
        <f t="shared" si="2"/>
        <v>1.2795568034151779</v>
      </c>
      <c r="AJ18" s="41">
        <f t="shared" si="3"/>
        <v>-8.1801716806341046E-3</v>
      </c>
    </row>
    <row r="19" spans="2:38" x14ac:dyDescent="0.2">
      <c r="C19" s="39" t="s">
        <v>84</v>
      </c>
      <c r="D19" s="49">
        <v>1.2</v>
      </c>
      <c r="E19" s="49">
        <v>0.9</v>
      </c>
      <c r="F19" s="37">
        <v>1</v>
      </c>
      <c r="G19" s="32"/>
      <c r="H19" s="37">
        <f>(D19*RMX_1)+(E19*RMY_1)+(F19*RMZ_1)</f>
        <v>1.5419804150113807</v>
      </c>
      <c r="I19" s="37">
        <f>(D19*RMX_2)+(E19*RMY_2)+(F19*RMZ_2)</f>
        <v>0.92796437063214454</v>
      </c>
      <c r="J19" s="37"/>
      <c r="L19" s="39" t="s">
        <v>84</v>
      </c>
      <c r="M19" s="40">
        <v>1.2</v>
      </c>
      <c r="N19" s="32">
        <f>(1/3)*0.9</f>
        <v>0.3</v>
      </c>
      <c r="O19" s="40">
        <v>1</v>
      </c>
      <c r="P19" s="40"/>
      <c r="Q19" s="41">
        <f>(M19*RMX_1)+(N19*RMY_1)+(O19*RMZ_1)</f>
        <v>1.5419804150113807</v>
      </c>
      <c r="R19" s="41">
        <f>(M19*RMX_2)+(N19*RMY_2)+(O19*RMZ_2)</f>
        <v>0.3353513662750619</v>
      </c>
      <c r="S19" s="37"/>
      <c r="T19" s="31" t="s">
        <v>118</v>
      </c>
      <c r="U19" s="39" t="s">
        <v>79</v>
      </c>
      <c r="V19" s="40">
        <v>0</v>
      </c>
      <c r="W19" s="40">
        <f>0.3+0.3/9*8</f>
        <v>0.56666666666666665</v>
      </c>
      <c r="X19" s="40">
        <v>1</v>
      </c>
      <c r="Y19" s="40"/>
      <c r="Z19" s="41">
        <f t="shared" si="0"/>
        <v>0.75470958022277201</v>
      </c>
      <c r="AA19" s="41">
        <f t="shared" si="1"/>
        <v>0.45705981643563476</v>
      </c>
      <c r="AB19" s="42"/>
      <c r="AC19" s="42"/>
      <c r="AD19" s="42"/>
      <c r="AE19" s="42"/>
      <c r="AF19" s="42"/>
      <c r="AG19" s="42"/>
      <c r="AH19" s="42"/>
      <c r="AI19" s="37"/>
      <c r="AJ19" s="37"/>
      <c r="AL19" s="54"/>
    </row>
    <row r="20" spans="2:38" x14ac:dyDescent="0.2">
      <c r="C20" s="39"/>
      <c r="D20" s="49"/>
      <c r="E20" s="49"/>
      <c r="F20" s="37"/>
      <c r="G20" s="32"/>
      <c r="H20" s="37"/>
      <c r="I20" s="37"/>
      <c r="J20" s="37"/>
      <c r="L20" s="39"/>
      <c r="M20" s="32"/>
      <c r="N20" s="32"/>
      <c r="O20" s="32"/>
      <c r="P20" s="32"/>
      <c r="Q20" s="41"/>
      <c r="R20" s="41"/>
      <c r="U20" s="39" t="s">
        <v>84</v>
      </c>
      <c r="V20" s="40">
        <v>1.2</v>
      </c>
      <c r="W20" s="40">
        <f>0.3+0.3/9*8</f>
        <v>0.56666666666666665</v>
      </c>
      <c r="X20" s="40">
        <v>1</v>
      </c>
      <c r="Y20" s="40"/>
      <c r="Z20" s="41">
        <f t="shared" si="0"/>
        <v>1.5419804150113807</v>
      </c>
      <c r="AA20" s="41">
        <f t="shared" si="1"/>
        <v>0.59873492376709858</v>
      </c>
      <c r="AB20" s="42"/>
      <c r="AC20" s="35" t="s">
        <v>119</v>
      </c>
      <c r="AD20" s="35"/>
      <c r="AE20" s="36" t="s">
        <v>72</v>
      </c>
      <c r="AF20" s="36" t="s">
        <v>73</v>
      </c>
      <c r="AG20" s="36" t="s">
        <v>74</v>
      </c>
      <c r="AH20" s="32"/>
    </row>
    <row r="21" spans="2:38" x14ac:dyDescent="0.2">
      <c r="B21" s="31" t="s">
        <v>120</v>
      </c>
      <c r="C21" s="39" t="s">
        <v>79</v>
      </c>
      <c r="D21" s="49">
        <v>1.2</v>
      </c>
      <c r="E21" s="49">
        <v>0.9</v>
      </c>
      <c r="F21" s="37">
        <v>0</v>
      </c>
      <c r="G21" s="32"/>
      <c r="H21" s="37">
        <f>(D21*RMX_1)+(E21*RMY_1)+(F21*RMZ_1)</f>
        <v>0.78727083478860871</v>
      </c>
      <c r="I21" s="37">
        <f>(D21*RMX_2)+(E21*RMY_2)+(F21*RMZ_2)</f>
        <v>1.0305946138670878</v>
      </c>
      <c r="J21" s="32"/>
      <c r="K21" s="31" t="s">
        <v>121</v>
      </c>
      <c r="L21" s="39" t="s">
        <v>79</v>
      </c>
      <c r="M21" s="40">
        <v>1.2</v>
      </c>
      <c r="N21" s="32">
        <f>(2/3)*0.9</f>
        <v>0.6</v>
      </c>
      <c r="O21" s="40">
        <v>1</v>
      </c>
      <c r="P21" s="40"/>
      <c r="Q21" s="41">
        <f>(M21*RMX_1)+(N21*RMY_1)+(O21*RMZ_1)</f>
        <v>1.5419804150113807</v>
      </c>
      <c r="R21" s="41">
        <f>(M21*RMX_2)+(N21*RMY_2)+(O21*RMZ_2)</f>
        <v>0.63165786845360317</v>
      </c>
      <c r="T21" s="31" t="s">
        <v>122</v>
      </c>
      <c r="U21" s="39" t="s">
        <v>79</v>
      </c>
      <c r="V21" s="40">
        <v>0</v>
      </c>
      <c r="W21" s="40">
        <f>0.3+0.3/9*9</f>
        <v>0.6</v>
      </c>
      <c r="X21" s="40">
        <v>1</v>
      </c>
      <c r="Y21" s="40"/>
      <c r="Z21" s="41">
        <f t="shared" si="0"/>
        <v>0.75470958022277201</v>
      </c>
      <c r="AA21" s="41">
        <f t="shared" si="1"/>
        <v>0.48998276112213934</v>
      </c>
      <c r="AB21" s="42"/>
      <c r="AC21" s="31" t="s">
        <v>123</v>
      </c>
      <c r="AD21" s="39"/>
      <c r="AE21" s="83" t="s">
        <v>124</v>
      </c>
      <c r="AF21" s="83"/>
      <c r="AG21" s="83"/>
      <c r="AH21" s="83"/>
      <c r="AI21" s="83"/>
      <c r="AJ21" s="83"/>
    </row>
    <row r="22" spans="2:38" x14ac:dyDescent="0.2">
      <c r="C22" s="39" t="s">
        <v>84</v>
      </c>
      <c r="D22" s="49">
        <v>1.2</v>
      </c>
      <c r="E22" s="49">
        <v>0.9</v>
      </c>
      <c r="F22" s="37">
        <v>1</v>
      </c>
      <c r="H22" s="37">
        <f>(D22*RMX_1)+(E22*RMY_1)+(F22*RMZ_1)</f>
        <v>1.5419804150113807</v>
      </c>
      <c r="I22" s="37">
        <f>(D22*RMX_2)+(E22*RMY_2)+(F22*RMZ_2)</f>
        <v>0.92796437063214454</v>
      </c>
      <c r="J22" s="32"/>
      <c r="L22" s="39" t="s">
        <v>84</v>
      </c>
      <c r="M22" s="40">
        <v>1.2</v>
      </c>
      <c r="N22" s="32">
        <f>(2/3)*0.9</f>
        <v>0.6</v>
      </c>
      <c r="O22" s="40">
        <v>0</v>
      </c>
      <c r="P22" s="40"/>
      <c r="Q22" s="41">
        <f>(M22*RMX_1)+(N22*RMY_1)+(O22*RMZ_1)</f>
        <v>0.78727083478860871</v>
      </c>
      <c r="R22" s="41">
        <f>(M22*RMX_2)+(N22*RMY_2)+(O22*RMZ_2)</f>
        <v>0.73428811168854646</v>
      </c>
      <c r="S22" s="41"/>
      <c r="U22" s="39" t="s">
        <v>84</v>
      </c>
      <c r="V22" s="40">
        <v>1.2</v>
      </c>
      <c r="W22" s="40">
        <f>0.3+0.3/9*9</f>
        <v>0.6</v>
      </c>
      <c r="X22" s="40">
        <v>1</v>
      </c>
      <c r="Y22" s="40"/>
      <c r="Z22" s="41">
        <f t="shared" si="0"/>
        <v>1.5419804150113807</v>
      </c>
      <c r="AA22" s="41">
        <f t="shared" si="1"/>
        <v>0.63165786845360317</v>
      </c>
      <c r="AB22" s="42"/>
      <c r="AC22" s="31" t="s">
        <v>125</v>
      </c>
      <c r="AD22" s="39"/>
      <c r="AE22" s="40">
        <v>0</v>
      </c>
      <c r="AF22" s="40">
        <f>-0.3*0.9</f>
        <v>-0.27</v>
      </c>
      <c r="AG22" s="40">
        <v>0.35</v>
      </c>
      <c r="AH22" s="40"/>
      <c r="AI22" s="41">
        <f>(AE22*RMX_1)+(AF22*RMY_1)+(AG22*RMZ_1)</f>
        <v>0.26414835307797019</v>
      </c>
      <c r="AJ22" s="41">
        <f>(AE22*RMX_2)+(AF22*RMY_2)+(AG22*RMZ_2)</f>
        <v>-0.30259643709291739</v>
      </c>
    </row>
    <row r="23" spans="2:38" x14ac:dyDescent="0.2">
      <c r="C23" s="39"/>
      <c r="D23" s="49"/>
      <c r="E23" s="49"/>
      <c r="F23" s="37"/>
      <c r="G23" s="42"/>
      <c r="H23" s="37"/>
      <c r="I23" s="37"/>
      <c r="J23" s="42"/>
      <c r="L23" s="39"/>
      <c r="M23" s="32"/>
      <c r="N23" s="32"/>
      <c r="O23" s="32"/>
      <c r="P23" s="32"/>
      <c r="Q23" s="41"/>
      <c r="R23" s="41"/>
      <c r="S23" s="41"/>
      <c r="T23" s="31" t="s">
        <v>126</v>
      </c>
      <c r="U23" s="39" t="s">
        <v>79</v>
      </c>
      <c r="V23" s="40">
        <f>0+1.2/9*0</f>
        <v>0</v>
      </c>
      <c r="W23" s="40">
        <v>0.6</v>
      </c>
      <c r="X23" s="40">
        <v>0.66666666666666663</v>
      </c>
      <c r="Y23" s="40"/>
      <c r="Z23" s="41">
        <f t="shared" si="0"/>
        <v>0.5031397201485146</v>
      </c>
      <c r="AA23" s="41">
        <f t="shared" si="1"/>
        <v>0.52419284220045381</v>
      </c>
      <c r="AB23" s="42"/>
      <c r="AC23" s="31" t="s">
        <v>127</v>
      </c>
      <c r="AD23" s="39"/>
      <c r="AE23" s="40">
        <f>0.3*1.2</f>
        <v>0.36</v>
      </c>
      <c r="AF23" s="40">
        <v>0</v>
      </c>
      <c r="AG23" s="40">
        <v>1.6</v>
      </c>
      <c r="AH23" s="40"/>
      <c r="AI23" s="41">
        <f>(AE23*RMX_1)+(AF23*RMY_1)+(AG23*RMZ_1)</f>
        <v>1.443716578793018</v>
      </c>
      <c r="AJ23" s="41">
        <f>(AE23*RMX_2)+(AF23*RMY_2)+(AG23*RMZ_2)</f>
        <v>-0.12170585697647017</v>
      </c>
    </row>
    <row r="24" spans="2:38" x14ac:dyDescent="0.2">
      <c r="B24" s="31" t="s">
        <v>128</v>
      </c>
      <c r="C24" s="39" t="s">
        <v>79</v>
      </c>
      <c r="D24" s="49">
        <v>0</v>
      </c>
      <c r="E24" s="49">
        <v>0.9</v>
      </c>
      <c r="F24" s="37">
        <v>0</v>
      </c>
      <c r="G24" s="42"/>
      <c r="H24" s="37">
        <f>(D24*RMX_1)+(E24*RMY_1)+(F24*RMZ_1)</f>
        <v>0</v>
      </c>
      <c r="I24" s="37">
        <f>(D24*RMX_2)+(E24*RMY_2)+(F24*RMZ_2)</f>
        <v>0.88891950653562402</v>
      </c>
      <c r="J24" s="42"/>
      <c r="K24" s="31" t="s">
        <v>129</v>
      </c>
      <c r="L24" s="39" t="s">
        <v>79</v>
      </c>
      <c r="M24" s="55">
        <v>0</v>
      </c>
      <c r="N24" s="32">
        <f>(2/3)*0.9</f>
        <v>0.6</v>
      </c>
      <c r="O24" s="40">
        <v>0</v>
      </c>
      <c r="P24" s="40"/>
      <c r="Q24" s="41">
        <f>(M24*RMX_1)+(N24*RMY_1)+(O24*RMZ_1)</f>
        <v>0</v>
      </c>
      <c r="R24" s="41">
        <f>(M24*RMX_2)+(N24*RMY_2)+(O24*RMZ_2)</f>
        <v>0.59261300435708264</v>
      </c>
      <c r="U24" s="39" t="s">
        <v>84</v>
      </c>
      <c r="V24" s="40">
        <f>0+1.2/9*0</f>
        <v>0</v>
      </c>
      <c r="W24" s="40">
        <v>0.6</v>
      </c>
      <c r="X24" s="40">
        <v>1</v>
      </c>
      <c r="Y24" s="40"/>
      <c r="Z24" s="41">
        <f t="shared" si="0"/>
        <v>0.75470958022277201</v>
      </c>
      <c r="AA24" s="41">
        <f t="shared" si="1"/>
        <v>0.48998276112213934</v>
      </c>
      <c r="AB24" s="42"/>
    </row>
    <row r="25" spans="2:38" x14ac:dyDescent="0.2">
      <c r="C25" s="39" t="s">
        <v>84</v>
      </c>
      <c r="D25" s="37">
        <v>1.2</v>
      </c>
      <c r="E25" s="37">
        <v>0.9</v>
      </c>
      <c r="F25" s="37">
        <v>0</v>
      </c>
      <c r="G25" s="42"/>
      <c r="H25" s="37">
        <f>(D25*RMX_1)+(E25*RMY_1)+(F25*RMZ_1)</f>
        <v>0.78727083478860871</v>
      </c>
      <c r="I25" s="37">
        <f>(D25*RMX_2)+(E25*RMY_2)+(F25*RMZ_2)</f>
        <v>1.0305946138670878</v>
      </c>
      <c r="J25" s="42"/>
      <c r="L25" s="39" t="s">
        <v>84</v>
      </c>
      <c r="M25" s="40">
        <v>1.2</v>
      </c>
      <c r="N25" s="32">
        <f>(2/3)*0.9</f>
        <v>0.6</v>
      </c>
      <c r="O25" s="40">
        <v>0</v>
      </c>
      <c r="P25" s="40"/>
      <c r="Q25" s="41">
        <f>(M25*RMX_1)+(N25*RMY_1)+(O25*RMZ_1)</f>
        <v>0.78727083478860871</v>
      </c>
      <c r="R25" s="41">
        <f>(M25*RMX_2)+(N25*RMY_2)+(O25*RMZ_2)</f>
        <v>0.73428811168854646</v>
      </c>
      <c r="S25" s="41"/>
      <c r="T25" s="31" t="s">
        <v>130</v>
      </c>
      <c r="U25" s="39" t="s">
        <v>79</v>
      </c>
      <c r="V25" s="40">
        <f>0+1.2/9*1</f>
        <v>0.13333333333333333</v>
      </c>
      <c r="W25" s="40">
        <v>0.6</v>
      </c>
      <c r="X25" s="40">
        <v>0.66666666666666663</v>
      </c>
      <c r="Y25" s="40"/>
      <c r="Z25" s="41">
        <f t="shared" si="0"/>
        <v>0.59061425734724893</v>
      </c>
      <c r="AA25" s="41">
        <f t="shared" si="1"/>
        <v>0.53993452079283855</v>
      </c>
      <c r="AB25" s="42"/>
      <c r="AC25" s="42" t="s">
        <v>131</v>
      </c>
      <c r="AE25" s="56">
        <v>0</v>
      </c>
      <c r="AF25" s="56">
        <f>7/8*0.9</f>
        <v>0.78749999999999998</v>
      </c>
      <c r="AG25" s="56">
        <v>-0.1</v>
      </c>
      <c r="AH25" s="42"/>
      <c r="AI25" s="41">
        <f t="shared" ref="AI25:AI34" si="4">(AE25*RMX_1)+(AF25*RMY_1)+(AG25*RMZ_1)</f>
        <v>-7.5470958022277213E-2</v>
      </c>
      <c r="AJ25" s="41">
        <f t="shared" ref="AJ25:AJ34" si="5">(AE25*RMX_2)+(AF25*RMY_2)+(AG25*RMZ_2)</f>
        <v>0.7880675925421653</v>
      </c>
    </row>
    <row r="26" spans="2:38" x14ac:dyDescent="0.2">
      <c r="C26" s="39"/>
      <c r="D26" s="42"/>
      <c r="E26" s="42"/>
      <c r="F26" s="42"/>
      <c r="G26" s="42"/>
      <c r="H26" s="37"/>
      <c r="I26" s="37"/>
      <c r="J26" s="42"/>
      <c r="L26" s="39"/>
      <c r="M26" s="32"/>
      <c r="N26" s="32"/>
      <c r="O26" s="32"/>
      <c r="P26" s="32"/>
      <c r="Q26" s="41"/>
      <c r="R26" s="41"/>
      <c r="S26" s="41"/>
      <c r="U26" s="39" t="s">
        <v>84</v>
      </c>
      <c r="V26" s="40">
        <f>0+1.2/9*1</f>
        <v>0.13333333333333333</v>
      </c>
      <c r="W26" s="40">
        <v>0.6</v>
      </c>
      <c r="X26" s="40">
        <v>1</v>
      </c>
      <c r="Y26" s="40"/>
      <c r="Z26" s="41">
        <f t="shared" si="0"/>
        <v>0.84218411742150634</v>
      </c>
      <c r="AA26" s="41">
        <f t="shared" si="1"/>
        <v>0.50572443971452419</v>
      </c>
      <c r="AB26" s="42"/>
      <c r="AC26" s="42" t="s">
        <v>132</v>
      </c>
      <c r="AE26" s="56">
        <v>0</v>
      </c>
      <c r="AF26" s="56">
        <f>0.55*0.9</f>
        <v>0.49500000000000005</v>
      </c>
      <c r="AG26" s="56">
        <v>-0.1</v>
      </c>
      <c r="AH26" s="42"/>
      <c r="AI26" s="41">
        <f t="shared" si="4"/>
        <v>-7.5470958022277213E-2</v>
      </c>
      <c r="AJ26" s="41">
        <f t="shared" si="5"/>
        <v>0.4991687529180876</v>
      </c>
    </row>
    <row r="27" spans="2:38" x14ac:dyDescent="0.2">
      <c r="B27" s="31" t="s">
        <v>133</v>
      </c>
      <c r="C27" s="39" t="s">
        <v>79</v>
      </c>
      <c r="D27" s="49">
        <v>0</v>
      </c>
      <c r="E27" s="49">
        <v>0</v>
      </c>
      <c r="F27" s="49">
        <v>1</v>
      </c>
      <c r="G27" s="42"/>
      <c r="H27" s="37">
        <f>(D27*RMX_1)+(E27*RMY_1)+(F27*RMZ_1)</f>
        <v>0.75470958022277201</v>
      </c>
      <c r="I27" s="37">
        <f>(D27*RMX_2)+(E27*RMY_2)+(F27*RMZ_2)</f>
        <v>-0.10263024323494332</v>
      </c>
      <c r="J27" s="42"/>
      <c r="K27" s="31" t="s">
        <v>134</v>
      </c>
      <c r="L27" s="39" t="s">
        <v>79</v>
      </c>
      <c r="M27" s="40">
        <v>0</v>
      </c>
      <c r="N27" s="32">
        <f>(1/3)*0.9</f>
        <v>0.3</v>
      </c>
      <c r="O27" s="40">
        <f>1/3</f>
        <v>0.33333333333333331</v>
      </c>
      <c r="P27" s="40"/>
      <c r="Q27" s="41">
        <f>(M27*RMX_1)+(N27*RMY_1)+(O27*RMZ_1)</f>
        <v>0.2515698600742573</v>
      </c>
      <c r="R27" s="41">
        <f>(M27*RMX_2)+(N27*RMY_2)+(O27*RMZ_2)</f>
        <v>0.26209642110022691</v>
      </c>
      <c r="S27" s="41"/>
      <c r="T27" s="31" t="s">
        <v>135</v>
      </c>
      <c r="U27" s="39" t="s">
        <v>79</v>
      </c>
      <c r="V27" s="40">
        <f>0+1.2/9*2</f>
        <v>0.26666666666666666</v>
      </c>
      <c r="W27" s="40">
        <v>0.6</v>
      </c>
      <c r="X27" s="40">
        <v>0.66666666666666663</v>
      </c>
      <c r="Y27" s="40"/>
      <c r="Z27" s="41">
        <f t="shared" si="0"/>
        <v>0.67808879454598325</v>
      </c>
      <c r="AA27" s="41">
        <f t="shared" si="1"/>
        <v>0.5556761993852235</v>
      </c>
      <c r="AB27" s="42"/>
      <c r="AC27" s="42" t="s">
        <v>136</v>
      </c>
      <c r="AE27" s="56">
        <v>0</v>
      </c>
      <c r="AF27" s="56">
        <f>0.23*0.9</f>
        <v>0.20700000000000002</v>
      </c>
      <c r="AG27" s="56">
        <v>-0.1</v>
      </c>
      <c r="AH27" s="42"/>
      <c r="AI27" s="41">
        <f t="shared" si="4"/>
        <v>-7.5470958022277213E-2</v>
      </c>
      <c r="AJ27" s="41">
        <f t="shared" si="5"/>
        <v>0.21471451082668785</v>
      </c>
    </row>
    <row r="28" spans="2:38" x14ac:dyDescent="0.2">
      <c r="C28" s="39" t="s">
        <v>84</v>
      </c>
      <c r="D28" s="49">
        <v>0</v>
      </c>
      <c r="E28" s="49">
        <v>0.9</v>
      </c>
      <c r="F28" s="49">
        <v>1</v>
      </c>
      <c r="G28" s="42"/>
      <c r="H28" s="37">
        <f>(D28*RMX_1)+(E28*RMY_1)+(F28*RMZ_1)</f>
        <v>0.75470958022277201</v>
      </c>
      <c r="I28" s="37">
        <f>(D28*RMX_2)+(E28*RMY_2)+(F28*RMZ_2)</f>
        <v>0.78628926330068072</v>
      </c>
      <c r="J28" s="42"/>
      <c r="L28" s="39" t="s">
        <v>84</v>
      </c>
      <c r="M28" s="40">
        <v>0</v>
      </c>
      <c r="N28" s="32">
        <f>(2/3)*0.9</f>
        <v>0.6</v>
      </c>
      <c r="O28" s="40">
        <f>1/3</f>
        <v>0.33333333333333331</v>
      </c>
      <c r="P28" s="40"/>
      <c r="Q28" s="41">
        <f>(M28*RMX_1)+(N28*RMY_1)+(O28*RMZ_1)</f>
        <v>0.2515698600742573</v>
      </c>
      <c r="R28" s="41">
        <f>(M28*RMX_2)+(N28*RMY_2)+(O28*RMZ_2)</f>
        <v>0.55840292327876817</v>
      </c>
      <c r="S28" s="41"/>
      <c r="U28" s="39" t="s">
        <v>84</v>
      </c>
      <c r="V28" s="40">
        <f>0+1.2/9*2</f>
        <v>0.26666666666666666</v>
      </c>
      <c r="W28" s="40">
        <v>0.6</v>
      </c>
      <c r="X28" s="40">
        <v>1</v>
      </c>
      <c r="Y28" s="40"/>
      <c r="Z28" s="41">
        <f t="shared" si="0"/>
        <v>0.92965865462024055</v>
      </c>
      <c r="AA28" s="41">
        <f t="shared" si="1"/>
        <v>0.52146611830690914</v>
      </c>
      <c r="AB28" s="42"/>
      <c r="AC28" s="42" t="s">
        <v>137</v>
      </c>
      <c r="AE28" s="56">
        <v>0</v>
      </c>
      <c r="AF28" s="56">
        <v>0</v>
      </c>
      <c r="AG28" s="56">
        <v>0.15</v>
      </c>
      <c r="AH28" s="42"/>
      <c r="AI28" s="41">
        <f t="shared" si="4"/>
        <v>0.11320643703341579</v>
      </c>
      <c r="AJ28" s="41">
        <f t="shared" si="5"/>
        <v>-1.5394536485241498E-2</v>
      </c>
    </row>
    <row r="29" spans="2:38" x14ac:dyDescent="0.2">
      <c r="C29" s="39"/>
      <c r="D29" s="42"/>
      <c r="E29" s="42"/>
      <c r="F29" s="42"/>
      <c r="G29" s="42"/>
      <c r="H29" s="37"/>
      <c r="I29" s="37"/>
      <c r="J29" s="42"/>
      <c r="L29" s="39"/>
      <c r="M29" s="32"/>
      <c r="N29" s="32"/>
      <c r="O29" s="32"/>
      <c r="P29" s="32"/>
      <c r="Q29" s="41"/>
      <c r="R29" s="41"/>
      <c r="S29" s="41"/>
      <c r="T29" s="31" t="s">
        <v>138</v>
      </c>
      <c r="U29" s="39" t="s">
        <v>79</v>
      </c>
      <c r="V29" s="40">
        <f>0+1.2/9*3</f>
        <v>0.4</v>
      </c>
      <c r="W29" s="40">
        <v>0.6</v>
      </c>
      <c r="X29" s="40">
        <v>0.66666666666666663</v>
      </c>
      <c r="Y29" s="40"/>
      <c r="Z29" s="41">
        <f t="shared" si="0"/>
        <v>0.76556333174471747</v>
      </c>
      <c r="AA29" s="41">
        <f t="shared" si="1"/>
        <v>0.57141787797760846</v>
      </c>
      <c r="AB29" s="42"/>
      <c r="AC29" s="42" t="s">
        <v>139</v>
      </c>
      <c r="AE29" s="56">
        <v>0</v>
      </c>
      <c r="AF29" s="56">
        <f>-0.075*0.9</f>
        <v>-6.7500000000000004E-2</v>
      </c>
      <c r="AG29" s="56">
        <v>0.6</v>
      </c>
      <c r="AH29" s="42"/>
      <c r="AI29" s="41">
        <f t="shared" si="4"/>
        <v>0.45282574813366316</v>
      </c>
      <c r="AJ29" s="41">
        <f t="shared" si="5"/>
        <v>-0.1282471089311378</v>
      </c>
    </row>
    <row r="30" spans="2:38" x14ac:dyDescent="0.2">
      <c r="B30" s="31" t="s">
        <v>140</v>
      </c>
      <c r="C30" s="39" t="s">
        <v>79</v>
      </c>
      <c r="D30" s="49">
        <v>1.2</v>
      </c>
      <c r="E30" s="49">
        <v>0</v>
      </c>
      <c r="F30" s="49">
        <v>1</v>
      </c>
      <c r="G30" s="42"/>
      <c r="H30" s="37">
        <f>(D30*RMX_1)+(E30*RMY_1)+(F30*RMZ_1)</f>
        <v>1.5419804150113807</v>
      </c>
      <c r="I30" s="37">
        <f>(D30*RMX_2)+(E30*RMY_2)+(F30*RMZ_2)</f>
        <v>3.9044864096520526E-2</v>
      </c>
      <c r="J30" s="42"/>
      <c r="K30" s="31" t="s">
        <v>141</v>
      </c>
      <c r="L30" s="39" t="s">
        <v>79</v>
      </c>
      <c r="M30" s="40">
        <v>0</v>
      </c>
      <c r="N30" s="32">
        <f>(2/3)*0.9</f>
        <v>0.6</v>
      </c>
      <c r="O30" s="40">
        <f>1/3</f>
        <v>0.33333333333333331</v>
      </c>
      <c r="P30" s="40"/>
      <c r="Q30" s="41">
        <f>(M30*RMX_1)+(N30*RMY_1)+(O30*RMZ_1)</f>
        <v>0.2515698600742573</v>
      </c>
      <c r="R30" s="41">
        <f>(M30*RMX_2)+(N30*RMY_2)+(O30*RMZ_2)</f>
        <v>0.55840292327876817</v>
      </c>
      <c r="S30" s="41"/>
      <c r="U30" s="39" t="s">
        <v>84</v>
      </c>
      <c r="V30" s="40">
        <f>0+1.2/9*3</f>
        <v>0.4</v>
      </c>
      <c r="W30" s="40">
        <v>0.6</v>
      </c>
      <c r="X30" s="40">
        <v>1</v>
      </c>
      <c r="Y30" s="40"/>
      <c r="Z30" s="41">
        <f t="shared" si="0"/>
        <v>1.017133191818975</v>
      </c>
      <c r="AA30" s="41">
        <f t="shared" si="1"/>
        <v>0.53720779689929399</v>
      </c>
      <c r="AB30" s="42"/>
      <c r="AC30" s="42" t="s">
        <v>142</v>
      </c>
      <c r="AE30" s="56">
        <v>0</v>
      </c>
      <c r="AF30" s="56">
        <v>0</v>
      </c>
      <c r="AG30" s="56">
        <v>0.5</v>
      </c>
      <c r="AH30" s="42"/>
      <c r="AI30" s="41">
        <f t="shared" si="4"/>
        <v>0.37735479011138601</v>
      </c>
      <c r="AJ30" s="41">
        <f t="shared" si="5"/>
        <v>-5.1315121617471662E-2</v>
      </c>
    </row>
    <row r="31" spans="2:38" x14ac:dyDescent="0.2">
      <c r="C31" s="39" t="s">
        <v>84</v>
      </c>
      <c r="D31" s="49">
        <v>1.2</v>
      </c>
      <c r="E31" s="49">
        <v>0.9</v>
      </c>
      <c r="F31" s="49">
        <v>1</v>
      </c>
      <c r="G31" s="42"/>
      <c r="H31" s="37">
        <f>(D31*RMX_1)+(E31*RMY_1)+(F31*RMZ_1)</f>
        <v>1.5419804150113807</v>
      </c>
      <c r="I31" s="37">
        <f>(D31*RMX_2)+(E31*RMY_2)+(F31*RMZ_2)</f>
        <v>0.92796437063214454</v>
      </c>
      <c r="J31" s="42"/>
      <c r="L31" s="39" t="s">
        <v>84</v>
      </c>
      <c r="M31" s="40">
        <v>1.2</v>
      </c>
      <c r="N31" s="32">
        <f>(2/3)*0.9</f>
        <v>0.6</v>
      </c>
      <c r="O31" s="40">
        <f>1/3</f>
        <v>0.33333333333333331</v>
      </c>
      <c r="P31" s="40"/>
      <c r="Q31" s="41">
        <f>(M31*RMX_1)+(N31*RMY_1)+(O31*RMZ_1)</f>
        <v>1.0388406948628659</v>
      </c>
      <c r="R31" s="41">
        <f>(M31*RMX_2)+(N31*RMY_2)+(O31*RMZ_2)</f>
        <v>0.70007803061023199</v>
      </c>
      <c r="S31" s="41"/>
      <c r="T31" s="31" t="s">
        <v>143</v>
      </c>
      <c r="U31" s="39" t="s">
        <v>79</v>
      </c>
      <c r="V31" s="40">
        <f>0+1.2/9*4</f>
        <v>0.53333333333333333</v>
      </c>
      <c r="W31" s="40">
        <v>0.6</v>
      </c>
      <c r="X31" s="40">
        <v>0.66666666666666663</v>
      </c>
      <c r="Y31" s="40"/>
      <c r="Z31" s="41">
        <f t="shared" si="0"/>
        <v>0.85303786894345179</v>
      </c>
      <c r="AA31" s="41">
        <f t="shared" si="1"/>
        <v>0.58715955656999319</v>
      </c>
      <c r="AB31" s="42"/>
      <c r="AC31" s="42" t="s">
        <v>144</v>
      </c>
      <c r="AE31" s="56">
        <v>0</v>
      </c>
      <c r="AF31" s="56">
        <v>0</v>
      </c>
      <c r="AG31" s="56">
        <v>0.8</v>
      </c>
      <c r="AH31" s="42"/>
      <c r="AI31" s="41">
        <f t="shared" si="4"/>
        <v>0.6037676641782177</v>
      </c>
      <c r="AJ31" s="41">
        <f t="shared" si="5"/>
        <v>-8.2104194587954663E-2</v>
      </c>
    </row>
    <row r="32" spans="2:38" x14ac:dyDescent="0.2">
      <c r="C32" s="39"/>
      <c r="D32" s="42"/>
      <c r="E32" s="42"/>
      <c r="F32" s="42"/>
      <c r="G32" s="42"/>
      <c r="H32" s="37"/>
      <c r="I32" s="37"/>
      <c r="J32" s="42"/>
      <c r="L32" s="39"/>
      <c r="M32" s="32"/>
      <c r="N32" s="32"/>
      <c r="O32" s="32"/>
      <c r="P32" s="32"/>
      <c r="Q32" s="41"/>
      <c r="R32" s="41"/>
      <c r="S32" s="41"/>
      <c r="U32" s="39" t="s">
        <v>84</v>
      </c>
      <c r="V32" s="40">
        <f>0+1.2/9*4</f>
        <v>0.53333333333333333</v>
      </c>
      <c r="W32" s="40">
        <v>0.6</v>
      </c>
      <c r="X32" s="40">
        <v>1</v>
      </c>
      <c r="Y32" s="40"/>
      <c r="Z32" s="41">
        <f t="shared" si="0"/>
        <v>1.1046077290177092</v>
      </c>
      <c r="AA32" s="41">
        <f t="shared" si="1"/>
        <v>0.55294947549167883</v>
      </c>
      <c r="AB32" s="42"/>
      <c r="AC32" s="42" t="s">
        <v>145</v>
      </c>
      <c r="AE32" s="56">
        <v>0.45</v>
      </c>
      <c r="AF32" s="56">
        <v>0</v>
      </c>
      <c r="AG32" s="56">
        <v>1.05</v>
      </c>
      <c r="AH32" s="42"/>
      <c r="AI32" s="41">
        <f t="shared" si="4"/>
        <v>1.087671622279639</v>
      </c>
      <c r="AJ32" s="41">
        <f t="shared" si="5"/>
        <v>-5.4633590147391553E-2</v>
      </c>
    </row>
    <row r="33" spans="1:36" x14ac:dyDescent="0.2">
      <c r="B33" s="31" t="s">
        <v>146</v>
      </c>
      <c r="C33" s="39" t="s">
        <v>79</v>
      </c>
      <c r="D33" s="49">
        <v>1.2</v>
      </c>
      <c r="E33" s="49">
        <v>0</v>
      </c>
      <c r="F33" s="49">
        <v>0</v>
      </c>
      <c r="G33" s="42"/>
      <c r="H33" s="37">
        <f>(D33*RMX_1)+(E33*RMY_1)+(F33*RMZ_1)</f>
        <v>0.78727083478860871</v>
      </c>
      <c r="I33" s="37">
        <f>(D33*RMX_2)+(E33*RMY_2)+(F33*RMZ_2)</f>
        <v>0.14167510733146385</v>
      </c>
      <c r="J33" s="42"/>
      <c r="K33" s="31" t="s">
        <v>147</v>
      </c>
      <c r="L33" s="39" t="s">
        <v>79</v>
      </c>
      <c r="M33" s="55">
        <v>0</v>
      </c>
      <c r="N33" s="32">
        <f>(1/3)*0.9</f>
        <v>0.3</v>
      </c>
      <c r="O33" s="40">
        <v>0</v>
      </c>
      <c r="P33" s="40"/>
      <c r="Q33" s="41">
        <f>(M33*RMX_1)+(N33*RMY_1)+(O33*RMZ_1)</f>
        <v>0</v>
      </c>
      <c r="R33" s="41">
        <f>(M33*RMX_2)+(N33*RMY_2)+(O33*RMZ_2)</f>
        <v>0.29630650217854132</v>
      </c>
      <c r="S33" s="41"/>
      <c r="T33" s="31" t="s">
        <v>148</v>
      </c>
      <c r="U33" s="39" t="s">
        <v>79</v>
      </c>
      <c r="V33" s="40">
        <f>0+1.2/9*5</f>
        <v>0.66666666666666663</v>
      </c>
      <c r="W33" s="40">
        <v>0.6</v>
      </c>
      <c r="X33" s="40">
        <v>0.66666666666666663</v>
      </c>
      <c r="Y33" s="40"/>
      <c r="Z33" s="41">
        <f t="shared" si="0"/>
        <v>0.94051240614218612</v>
      </c>
      <c r="AA33" s="41">
        <f t="shared" si="1"/>
        <v>0.60290123516237815</v>
      </c>
      <c r="AB33" s="42"/>
      <c r="AC33" s="42" t="s">
        <v>149</v>
      </c>
      <c r="AE33" s="56">
        <v>0.8</v>
      </c>
      <c r="AF33" s="56">
        <v>0</v>
      </c>
      <c r="AG33" s="56">
        <v>1.1000000000000001</v>
      </c>
      <c r="AH33" s="42"/>
      <c r="AI33" s="41">
        <f t="shared" si="4"/>
        <v>1.3550277614374551</v>
      </c>
      <c r="AJ33" s="41">
        <f t="shared" si="5"/>
        <v>-1.8443196004128429E-2</v>
      </c>
    </row>
    <row r="34" spans="1:36" x14ac:dyDescent="0.2">
      <c r="C34" s="39" t="s">
        <v>84</v>
      </c>
      <c r="D34" s="49">
        <v>1.2</v>
      </c>
      <c r="E34" s="49">
        <v>0.9</v>
      </c>
      <c r="F34" s="49">
        <v>0</v>
      </c>
      <c r="G34" s="42"/>
      <c r="H34" s="37">
        <f>(D34*RMX_1)+(E34*RMY_1)+(F34*RMZ_1)</f>
        <v>0.78727083478860871</v>
      </c>
      <c r="I34" s="37">
        <f>(D34*RMX_2)+(E34*RMY_2)+(F34*RMZ_2)</f>
        <v>1.0305946138670878</v>
      </c>
      <c r="J34" s="42"/>
      <c r="L34" s="39" t="s">
        <v>84</v>
      </c>
      <c r="M34" s="40">
        <v>1.2</v>
      </c>
      <c r="N34" s="32">
        <f>(1/3)*0.9</f>
        <v>0.3</v>
      </c>
      <c r="O34" s="40">
        <v>0</v>
      </c>
      <c r="P34" s="40"/>
      <c r="Q34" s="41">
        <f>(M34*RMX_1)+(N34*RMY_1)+(O34*RMZ_1)</f>
        <v>0.78727083478860871</v>
      </c>
      <c r="R34" s="41">
        <f>(M34*RMX_2)+(N34*RMY_2)+(O34*RMZ_2)</f>
        <v>0.4379816095100052</v>
      </c>
      <c r="S34" s="41"/>
      <c r="U34" s="39" t="s">
        <v>84</v>
      </c>
      <c r="V34" s="40">
        <f>0+1.2/9*5</f>
        <v>0.66666666666666663</v>
      </c>
      <c r="W34" s="40">
        <v>0.6</v>
      </c>
      <c r="X34" s="40">
        <v>1</v>
      </c>
      <c r="Y34" s="40"/>
      <c r="Z34" s="41">
        <f t="shared" si="0"/>
        <v>1.1920822662164436</v>
      </c>
      <c r="AA34" s="41">
        <f t="shared" si="1"/>
        <v>0.56869115408406368</v>
      </c>
      <c r="AB34" s="42"/>
      <c r="AC34" s="42" t="s">
        <v>150</v>
      </c>
      <c r="AE34" s="56">
        <v>1.2</v>
      </c>
      <c r="AF34" s="56">
        <v>0</v>
      </c>
      <c r="AG34" s="56">
        <v>1.1000000000000001</v>
      </c>
      <c r="AH34" s="42"/>
      <c r="AI34" s="41">
        <f t="shared" si="4"/>
        <v>1.6174513730336582</v>
      </c>
      <c r="AJ34" s="41">
        <f t="shared" si="5"/>
        <v>2.8781839773026188E-2</v>
      </c>
    </row>
    <row r="35" spans="1:36" x14ac:dyDescent="0.2">
      <c r="C35" s="32"/>
      <c r="F35" s="49"/>
      <c r="H35" s="37"/>
      <c r="I35" s="37"/>
      <c r="L35" s="32"/>
      <c r="M35" s="32"/>
      <c r="N35" s="32"/>
      <c r="O35" s="32"/>
      <c r="P35" s="32"/>
      <c r="T35" s="31" t="s">
        <v>151</v>
      </c>
      <c r="U35" s="39" t="s">
        <v>79</v>
      </c>
      <c r="V35" s="40">
        <f>0+1.2/9*6</f>
        <v>0.8</v>
      </c>
      <c r="W35" s="40">
        <v>0.6</v>
      </c>
      <c r="X35" s="40">
        <v>0.66666666666666663</v>
      </c>
      <c r="Y35" s="40"/>
      <c r="Z35" s="41">
        <f t="shared" ref="Z35:Z62" si="6">(V35*RMX_1)+(W35*RMY_1)+(X35*RMZ_1)</f>
        <v>1.0279869433409203</v>
      </c>
      <c r="AA35" s="41">
        <f t="shared" ref="AA35:AA62" si="7">(V35*RMX_2)+(W35*RMY_2)+(X35*RMZ_2)</f>
        <v>0.61864291375476288</v>
      </c>
    </row>
    <row r="36" spans="1:36" x14ac:dyDescent="0.2">
      <c r="B36" s="31" t="s">
        <v>152</v>
      </c>
      <c r="C36" s="39" t="s">
        <v>79</v>
      </c>
      <c r="D36" s="49">
        <v>0</v>
      </c>
      <c r="E36" s="49">
        <v>0</v>
      </c>
      <c r="F36" s="49">
        <v>0</v>
      </c>
      <c r="G36" s="42"/>
      <c r="H36" s="37">
        <f>(D36*RMX_1)+(E36*RMY_1)+(F36*RMZ_1)</f>
        <v>0</v>
      </c>
      <c r="I36" s="37">
        <f>(D36*RMX_2)+(E36*RMY_2)+(F36*RMZ_2)</f>
        <v>0</v>
      </c>
      <c r="J36" s="42"/>
      <c r="K36" s="31" t="s">
        <v>153</v>
      </c>
      <c r="L36" s="39" t="s">
        <v>79</v>
      </c>
      <c r="M36" s="40">
        <v>1.2</v>
      </c>
      <c r="N36" s="32">
        <f>(1/3)*0.9</f>
        <v>0.3</v>
      </c>
      <c r="O36" s="40">
        <v>1</v>
      </c>
      <c r="P36" s="40"/>
      <c r="Q36" s="41">
        <f>(M36*RMX_1)+(N36*RMY_1)+(O36*RMZ_1)</f>
        <v>1.5419804150113807</v>
      </c>
      <c r="R36" s="41">
        <f>(M36*RMX_2)+(N36*RMY_2)+(O36*RMZ_2)</f>
        <v>0.3353513662750619</v>
      </c>
      <c r="S36" s="31"/>
      <c r="U36" s="39" t="s">
        <v>84</v>
      </c>
      <c r="V36" s="40">
        <f>0+1.2/9*6</f>
        <v>0.8</v>
      </c>
      <c r="W36" s="40">
        <v>0.6</v>
      </c>
      <c r="X36" s="40">
        <v>1</v>
      </c>
      <c r="Y36" s="40"/>
      <c r="Z36" s="41">
        <f t="shared" si="6"/>
        <v>1.2795568034151779</v>
      </c>
      <c r="AA36" s="41">
        <f t="shared" si="7"/>
        <v>0.58443283267644852</v>
      </c>
      <c r="AB36" s="42"/>
    </row>
    <row r="37" spans="1:36" x14ac:dyDescent="0.2">
      <c r="C37" s="39" t="s">
        <v>84</v>
      </c>
      <c r="D37" s="49">
        <v>0</v>
      </c>
      <c r="E37" s="49">
        <v>0.9</v>
      </c>
      <c r="F37" s="49">
        <v>0</v>
      </c>
      <c r="G37" s="42"/>
      <c r="H37" s="37">
        <f>(D37*RMX_1)+(E37*RMY_1)+(F37*RMZ_1)</f>
        <v>0</v>
      </c>
      <c r="I37" s="37">
        <f>(D37*RMX_2)+(E37*RMY_2)+(F37*RMZ_2)</f>
        <v>0.88891950653562402</v>
      </c>
      <c r="J37" s="42"/>
      <c r="L37" s="39" t="s">
        <v>84</v>
      </c>
      <c r="M37" s="40">
        <v>1.2</v>
      </c>
      <c r="N37" s="32">
        <f>(1/3)*0.9</f>
        <v>0.3</v>
      </c>
      <c r="O37" s="40">
        <v>0</v>
      </c>
      <c r="P37" s="40"/>
      <c r="Q37" s="41">
        <f>(M37*RMX_1)+(N37*RMY_1)+(O37*RMZ_1)</f>
        <v>0.78727083478860871</v>
      </c>
      <c r="R37" s="41">
        <f>(M37*RMX_2)+(N37*RMY_2)+(O37*RMZ_2)</f>
        <v>0.4379816095100052</v>
      </c>
      <c r="S37" s="37"/>
      <c r="T37" s="31" t="s">
        <v>154</v>
      </c>
      <c r="U37" s="39" t="s">
        <v>79</v>
      </c>
      <c r="V37" s="40">
        <f>0+1.2/9*7</f>
        <v>0.93333333333333335</v>
      </c>
      <c r="W37" s="40">
        <v>0.6</v>
      </c>
      <c r="X37" s="40">
        <v>0.66666666666666663</v>
      </c>
      <c r="Y37" s="40"/>
      <c r="Z37" s="41">
        <f t="shared" si="6"/>
        <v>1.1154614805396548</v>
      </c>
      <c r="AA37" s="41">
        <f t="shared" si="7"/>
        <v>0.63438459234714784</v>
      </c>
      <c r="AB37" s="42"/>
    </row>
    <row r="38" spans="1:36" x14ac:dyDescent="0.2">
      <c r="C38" s="32"/>
      <c r="L38" s="32"/>
      <c r="M38" s="32"/>
      <c r="N38" s="32"/>
      <c r="O38" s="32"/>
      <c r="P38" s="32"/>
      <c r="Q38" s="40"/>
      <c r="R38" s="40"/>
      <c r="S38" s="37"/>
      <c r="U38" s="39" t="s">
        <v>84</v>
      </c>
      <c r="V38" s="40">
        <f>0+1.2/9*7</f>
        <v>0.93333333333333335</v>
      </c>
      <c r="W38" s="40">
        <v>0.6</v>
      </c>
      <c r="X38" s="40">
        <v>1</v>
      </c>
      <c r="Y38" s="40"/>
      <c r="Z38" s="41">
        <f t="shared" si="6"/>
        <v>1.3670313406139121</v>
      </c>
      <c r="AA38" s="41">
        <f t="shared" si="7"/>
        <v>0.60017451126883348</v>
      </c>
    </row>
    <row r="39" spans="1:36" x14ac:dyDescent="0.2">
      <c r="J39" s="42"/>
      <c r="K39" s="31" t="s">
        <v>155</v>
      </c>
      <c r="L39" s="39" t="s">
        <v>79</v>
      </c>
      <c r="M39" s="40">
        <v>0</v>
      </c>
      <c r="N39" s="32">
        <f>(1/3)*0.9</f>
        <v>0.3</v>
      </c>
      <c r="O39" s="40">
        <f>1/3</f>
        <v>0.33333333333333331</v>
      </c>
      <c r="P39" s="40"/>
      <c r="Q39" s="41">
        <f>(M39*RMX_1)+(N39*RMY_1)+(O39*RMZ_1)</f>
        <v>0.2515698600742573</v>
      </c>
      <c r="R39" s="41">
        <f>(M39*RMX_2)+(N39*RMY_2)+(O39*RMZ_2)</f>
        <v>0.26209642110022691</v>
      </c>
      <c r="S39" s="37"/>
      <c r="T39" s="31" t="s">
        <v>156</v>
      </c>
      <c r="U39" s="39" t="s">
        <v>79</v>
      </c>
      <c r="V39" s="40">
        <f>0+1.2/9*8</f>
        <v>1.0666666666666667</v>
      </c>
      <c r="W39" s="40">
        <v>0.6</v>
      </c>
      <c r="X39" s="40">
        <v>0.66666666666666663</v>
      </c>
      <c r="Y39" s="40"/>
      <c r="Z39" s="41">
        <f t="shared" si="6"/>
        <v>1.202936017738389</v>
      </c>
      <c r="AA39" s="41">
        <f t="shared" si="7"/>
        <v>0.65012627093953279</v>
      </c>
      <c r="AB39" s="42"/>
    </row>
    <row r="40" spans="1:36" x14ac:dyDescent="0.2">
      <c r="J40" s="42"/>
      <c r="L40" s="39" t="s">
        <v>84</v>
      </c>
      <c r="M40" s="40">
        <v>1.2</v>
      </c>
      <c r="N40" s="32">
        <f>(1/3)*0.9</f>
        <v>0.3</v>
      </c>
      <c r="O40" s="40">
        <f>1/3</f>
        <v>0.33333333333333331</v>
      </c>
      <c r="P40" s="40"/>
      <c r="Q40" s="41">
        <f>(M40*RMX_1)+(N40*RMY_1)+(O40*RMZ_1)</f>
        <v>1.0388406948628659</v>
      </c>
      <c r="R40" s="41">
        <f>(M40*RMX_2)+(N40*RMY_2)+(O40*RMZ_2)</f>
        <v>0.40377152843169073</v>
      </c>
      <c r="S40" s="37"/>
      <c r="U40" s="39" t="s">
        <v>84</v>
      </c>
      <c r="V40" s="40">
        <f>0+1.2/9*8</f>
        <v>1.0666666666666667</v>
      </c>
      <c r="W40" s="40">
        <v>0.6</v>
      </c>
      <c r="X40" s="40">
        <v>1</v>
      </c>
      <c r="Y40" s="40"/>
      <c r="Z40" s="41">
        <f t="shared" si="6"/>
        <v>1.4545058778126463</v>
      </c>
      <c r="AA40" s="41">
        <f t="shared" si="7"/>
        <v>0.61591618986121832</v>
      </c>
      <c r="AB40" s="42"/>
    </row>
    <row r="41" spans="1:36" x14ac:dyDescent="0.2">
      <c r="L41" s="32"/>
      <c r="M41" s="32"/>
      <c r="N41" s="32"/>
      <c r="O41" s="32"/>
      <c r="P41" s="32"/>
      <c r="Q41" s="40"/>
      <c r="R41" s="40"/>
      <c r="S41" s="37"/>
      <c r="T41" s="31" t="s">
        <v>157</v>
      </c>
      <c r="U41" s="39" t="s">
        <v>79</v>
      </c>
      <c r="V41" s="40">
        <f>0+1.2/9*9</f>
        <v>1.2</v>
      </c>
      <c r="W41" s="40">
        <v>0.6</v>
      </c>
      <c r="X41" s="40">
        <v>0.66666666666666663</v>
      </c>
      <c r="Y41" s="40"/>
      <c r="Z41" s="41">
        <f t="shared" si="6"/>
        <v>1.2904105549371234</v>
      </c>
      <c r="AA41" s="41">
        <f t="shared" si="7"/>
        <v>0.66586794953191752</v>
      </c>
    </row>
    <row r="42" spans="1:36" x14ac:dyDescent="0.2">
      <c r="A42" s="5" t="s">
        <v>158</v>
      </c>
      <c r="J42" s="42"/>
      <c r="K42" s="31" t="s">
        <v>159</v>
      </c>
      <c r="L42" s="39" t="s">
        <v>79</v>
      </c>
      <c r="M42" s="40">
        <v>0</v>
      </c>
      <c r="N42" s="32">
        <f>(1/3)*0.9</f>
        <v>0.3</v>
      </c>
      <c r="O42" s="40">
        <f>2/3</f>
        <v>0.66666666666666663</v>
      </c>
      <c r="P42" s="40"/>
      <c r="Q42" s="41">
        <f>(M42*RMX_1)+(N42*RMY_1)+(O42*RMZ_1)</f>
        <v>0.5031397201485146</v>
      </c>
      <c r="R42" s="41">
        <f>(M42*RMX_2)+(N42*RMY_2)+(O42*RMZ_2)</f>
        <v>0.22788634002191244</v>
      </c>
      <c r="S42" s="37"/>
      <c r="U42" s="39" t="s">
        <v>84</v>
      </c>
      <c r="V42" s="40">
        <f>0+1.2/9*9</f>
        <v>1.2</v>
      </c>
      <c r="W42" s="40">
        <v>0.6</v>
      </c>
      <c r="X42" s="40">
        <v>1</v>
      </c>
      <c r="Y42" s="40"/>
      <c r="Z42" s="41">
        <f t="shared" si="6"/>
        <v>1.5419804150113807</v>
      </c>
      <c r="AA42" s="41">
        <f t="shared" si="7"/>
        <v>0.63165786845360317</v>
      </c>
      <c r="AB42" s="42"/>
    </row>
    <row r="43" spans="1:36" x14ac:dyDescent="0.2">
      <c r="A43" s="57">
        <v>39280</v>
      </c>
      <c r="J43" s="42"/>
      <c r="L43" s="39" t="s">
        <v>84</v>
      </c>
      <c r="M43" s="40">
        <v>1.2</v>
      </c>
      <c r="N43" s="32">
        <f>(1/3)*0.9</f>
        <v>0.3</v>
      </c>
      <c r="O43" s="40">
        <f>2/3</f>
        <v>0.66666666666666663</v>
      </c>
      <c r="P43" s="40"/>
      <c r="Q43" s="41">
        <f>(M43*RMX_1)+(N43*RMY_1)+(O43*RMZ_1)</f>
        <v>1.2904105549371234</v>
      </c>
      <c r="R43" s="41">
        <f>(M43*RMX_2)+(N43*RMY_2)+(O43*RMZ_2)</f>
        <v>0.36956144735337632</v>
      </c>
      <c r="S43" s="37"/>
      <c r="T43" s="31" t="s">
        <v>160</v>
      </c>
      <c r="U43" s="39" t="s">
        <v>79</v>
      </c>
      <c r="V43" s="40">
        <v>0</v>
      </c>
      <c r="W43" s="40">
        <v>0.3</v>
      </c>
      <c r="X43" s="40">
        <f>2/3+1/3/9*0</f>
        <v>0.66666666666666663</v>
      </c>
      <c r="Y43" s="40"/>
      <c r="Z43" s="41">
        <f t="shared" si="6"/>
        <v>0.5031397201485146</v>
      </c>
      <c r="AA43" s="41">
        <f t="shared" si="7"/>
        <v>0.22788634002191244</v>
      </c>
      <c r="AB43" s="42"/>
    </row>
    <row r="44" spans="1:36" x14ac:dyDescent="0.2">
      <c r="A44" s="58" t="str">
        <f>HYPERLINK("http://www.wimgielis.be","Website")</f>
        <v>Website</v>
      </c>
      <c r="L44" s="32"/>
      <c r="M44" s="32"/>
      <c r="N44" s="32"/>
      <c r="O44" s="32"/>
      <c r="P44" s="32"/>
      <c r="S44" s="37"/>
      <c r="U44" s="39" t="s">
        <v>84</v>
      </c>
      <c r="V44" s="40">
        <v>0</v>
      </c>
      <c r="W44" s="40">
        <v>0.6</v>
      </c>
      <c r="X44" s="40">
        <f>2/3+1/3/9*0</f>
        <v>0.66666666666666663</v>
      </c>
      <c r="Y44" s="40"/>
      <c r="Z44" s="41">
        <f t="shared" si="6"/>
        <v>0.5031397201485146</v>
      </c>
      <c r="AA44" s="41">
        <f t="shared" si="7"/>
        <v>0.52419284220045381</v>
      </c>
    </row>
    <row r="45" spans="1:36" x14ac:dyDescent="0.2">
      <c r="J45" s="42"/>
      <c r="K45" s="31" t="s">
        <v>161</v>
      </c>
      <c r="L45" s="39" t="s">
        <v>79</v>
      </c>
      <c r="M45" s="40">
        <v>1.2</v>
      </c>
      <c r="N45" s="32">
        <f>(1/3)*0.9</f>
        <v>0.3</v>
      </c>
      <c r="O45" s="40">
        <f>1/3</f>
        <v>0.33333333333333331</v>
      </c>
      <c r="P45" s="40"/>
      <c r="Q45" s="41">
        <f>(M45*RMX_1)+(N45*RMY_1)+(O45*RMZ_1)</f>
        <v>1.0388406948628659</v>
      </c>
      <c r="R45" s="41">
        <f>(M45*RMX_2)+(N45*RMY_2)+(O45*RMZ_2)</f>
        <v>0.40377152843169073</v>
      </c>
      <c r="S45" s="37"/>
      <c r="T45" s="31" t="s">
        <v>162</v>
      </c>
      <c r="U45" s="39" t="s">
        <v>79</v>
      </c>
      <c r="V45" s="40">
        <v>0</v>
      </c>
      <c r="W45" s="40">
        <v>0.3</v>
      </c>
      <c r="X45" s="40">
        <f>2/3+1/3/9*1</f>
        <v>0.70370370370370372</v>
      </c>
      <c r="Y45" s="40"/>
      <c r="Z45" s="41">
        <f t="shared" si="6"/>
        <v>0.5310919268234322</v>
      </c>
      <c r="AA45" s="41">
        <f t="shared" si="7"/>
        <v>0.22408521990209973</v>
      </c>
      <c r="AB45" s="42"/>
    </row>
    <row r="46" spans="1:36" x14ac:dyDescent="0.2">
      <c r="J46" s="42"/>
      <c r="L46" s="39" t="s">
        <v>84</v>
      </c>
      <c r="M46" s="40">
        <v>1.2</v>
      </c>
      <c r="N46" s="32">
        <f>(2/3)*0.9</f>
        <v>0.6</v>
      </c>
      <c r="O46" s="40">
        <f>1/3</f>
        <v>0.33333333333333331</v>
      </c>
      <c r="P46" s="40"/>
      <c r="Q46" s="41">
        <f>(M46*RMX_1)+(N46*RMY_1)+(O46*RMZ_1)</f>
        <v>1.0388406948628659</v>
      </c>
      <c r="R46" s="41">
        <f>(M46*RMX_2)+(N46*RMY_2)+(O46*RMZ_2)</f>
        <v>0.70007803061023199</v>
      </c>
      <c r="S46" s="37"/>
      <c r="U46" s="39" t="s">
        <v>84</v>
      </c>
      <c r="V46" s="40">
        <v>0</v>
      </c>
      <c r="W46" s="40">
        <v>0.6</v>
      </c>
      <c r="X46" s="40">
        <f>2/3+1/3/9*1</f>
        <v>0.70370370370370372</v>
      </c>
      <c r="Y46" s="40"/>
      <c r="Z46" s="41">
        <f t="shared" si="6"/>
        <v>0.5310919268234322</v>
      </c>
      <c r="AA46" s="41">
        <f t="shared" si="7"/>
        <v>0.52039172208064099</v>
      </c>
      <c r="AB46" s="42"/>
    </row>
    <row r="47" spans="1:36" x14ac:dyDescent="0.2">
      <c r="L47" s="32"/>
      <c r="M47" s="32"/>
      <c r="N47" s="32"/>
      <c r="O47" s="32"/>
      <c r="P47" s="32"/>
      <c r="Q47" s="40"/>
      <c r="R47" s="40"/>
      <c r="S47" s="37"/>
      <c r="T47" s="31" t="s">
        <v>163</v>
      </c>
      <c r="U47" s="39" t="s">
        <v>79</v>
      </c>
      <c r="V47" s="40">
        <v>0</v>
      </c>
      <c r="W47" s="40">
        <v>0.3</v>
      </c>
      <c r="X47" s="40">
        <f>2/3+1/3/9*2</f>
        <v>0.7407407407407407</v>
      </c>
      <c r="Y47" s="40"/>
      <c r="Z47" s="41">
        <f t="shared" si="6"/>
        <v>0.55904413349834958</v>
      </c>
      <c r="AA47" s="41">
        <f t="shared" si="7"/>
        <v>0.22028409978228702</v>
      </c>
    </row>
    <row r="48" spans="1:36" x14ac:dyDescent="0.2">
      <c r="J48" s="42"/>
      <c r="K48" s="31" t="s">
        <v>164</v>
      </c>
      <c r="L48" s="39" t="s">
        <v>79</v>
      </c>
      <c r="M48" s="40">
        <v>1.2</v>
      </c>
      <c r="N48" s="32">
        <f>(1/3)*0.9</f>
        <v>0.3</v>
      </c>
      <c r="O48" s="40">
        <f>2/3</f>
        <v>0.66666666666666663</v>
      </c>
      <c r="P48" s="40"/>
      <c r="Q48" s="41">
        <f>(M48*RMX_1)+(N48*RMY_1)+(O48*RMZ_1)</f>
        <v>1.2904105549371234</v>
      </c>
      <c r="R48" s="41">
        <f>(M48*RMX_2)+(N48*RMY_2)+(O48*RMZ_2)</f>
        <v>0.36956144735337632</v>
      </c>
      <c r="U48" s="39" t="s">
        <v>84</v>
      </c>
      <c r="V48" s="40">
        <v>0</v>
      </c>
      <c r="W48" s="40">
        <v>0.6</v>
      </c>
      <c r="X48" s="40">
        <f>2/3+1/3/9*2</f>
        <v>0.7407407407407407</v>
      </c>
      <c r="Y48" s="40"/>
      <c r="Z48" s="41">
        <f t="shared" si="6"/>
        <v>0.55904413349834958</v>
      </c>
      <c r="AA48" s="41">
        <f t="shared" si="7"/>
        <v>0.51659060196082829</v>
      </c>
      <c r="AB48" s="42"/>
    </row>
    <row r="49" spans="3:28" x14ac:dyDescent="0.2">
      <c r="J49" s="42"/>
      <c r="L49" s="39" t="s">
        <v>84</v>
      </c>
      <c r="M49" s="40">
        <v>1.2</v>
      </c>
      <c r="N49" s="32">
        <f>(2/3)*0.9</f>
        <v>0.6</v>
      </c>
      <c r="O49" s="40">
        <f>2/3</f>
        <v>0.66666666666666663</v>
      </c>
      <c r="P49" s="40"/>
      <c r="Q49" s="41">
        <f>(M49*RMX_1)+(N49*RMY_1)+(O49*RMZ_1)</f>
        <v>1.2904105549371234</v>
      </c>
      <c r="R49" s="41">
        <f>(M49*RMX_2)+(N49*RMY_2)+(O49*RMZ_2)</f>
        <v>0.66586794953191752</v>
      </c>
      <c r="S49" s="37"/>
      <c r="T49" s="31" t="s">
        <v>165</v>
      </c>
      <c r="U49" s="39" t="s">
        <v>79</v>
      </c>
      <c r="V49" s="40">
        <v>0</v>
      </c>
      <c r="W49" s="40">
        <v>0.3</v>
      </c>
      <c r="X49" s="40">
        <f>2/3+1/3/9*3</f>
        <v>0.77777777777777768</v>
      </c>
      <c r="Y49" s="40"/>
      <c r="Z49" s="41">
        <f t="shared" si="6"/>
        <v>0.58699634017326707</v>
      </c>
      <c r="AA49" s="41">
        <f t="shared" si="7"/>
        <v>0.21648297966247432</v>
      </c>
      <c r="AB49" s="42"/>
    </row>
    <row r="50" spans="3:28" x14ac:dyDescent="0.2">
      <c r="L50" s="32"/>
      <c r="M50" s="32"/>
      <c r="N50" s="32"/>
      <c r="O50" s="32"/>
      <c r="P50" s="32"/>
      <c r="U50" s="39" t="s">
        <v>84</v>
      </c>
      <c r="V50" s="40">
        <v>0</v>
      </c>
      <c r="W50" s="40">
        <v>0.6</v>
      </c>
      <c r="X50" s="40">
        <f>2/3+1/3/9*3</f>
        <v>0.77777777777777768</v>
      </c>
      <c r="Y50" s="40"/>
      <c r="Z50" s="41">
        <f t="shared" si="6"/>
        <v>0.58699634017326707</v>
      </c>
      <c r="AA50" s="41">
        <f t="shared" si="7"/>
        <v>0.51278948184101558</v>
      </c>
    </row>
    <row r="51" spans="3:28" x14ac:dyDescent="0.2">
      <c r="C51" s="32"/>
      <c r="T51" s="31" t="s">
        <v>166</v>
      </c>
      <c r="U51" s="39" t="s">
        <v>79</v>
      </c>
      <c r="V51" s="40">
        <v>0</v>
      </c>
      <c r="W51" s="40">
        <v>0.3</v>
      </c>
      <c r="X51" s="40">
        <f>2/3+1/3/9*4</f>
        <v>0.81481481481481477</v>
      </c>
      <c r="Y51" s="40"/>
      <c r="Z51" s="41">
        <f t="shared" si="6"/>
        <v>0.61494854684818456</v>
      </c>
      <c r="AA51" s="41">
        <f t="shared" si="7"/>
        <v>0.21268185954266158</v>
      </c>
    </row>
    <row r="52" spans="3:28" x14ac:dyDescent="0.2">
      <c r="C52" s="32"/>
      <c r="U52" s="39" t="s">
        <v>84</v>
      </c>
      <c r="V52" s="40">
        <v>0</v>
      </c>
      <c r="W52" s="40">
        <v>0.6</v>
      </c>
      <c r="X52" s="40">
        <f>2/3+1/3/9*4</f>
        <v>0.81481481481481477</v>
      </c>
      <c r="Y52" s="40"/>
      <c r="Z52" s="41">
        <f t="shared" si="6"/>
        <v>0.61494854684818456</v>
      </c>
      <c r="AA52" s="41">
        <f t="shared" si="7"/>
        <v>0.50898836172120288</v>
      </c>
    </row>
    <row r="53" spans="3:28" x14ac:dyDescent="0.2">
      <c r="C53" s="32"/>
      <c r="T53" s="31" t="s">
        <v>167</v>
      </c>
      <c r="U53" s="39" t="s">
        <v>79</v>
      </c>
      <c r="V53" s="40">
        <v>0</v>
      </c>
      <c r="W53" s="40">
        <v>0.3</v>
      </c>
      <c r="X53" s="40">
        <f>2/3+1/3/9*5</f>
        <v>0.85185185185185186</v>
      </c>
      <c r="Y53" s="40"/>
      <c r="Z53" s="41">
        <f t="shared" si="6"/>
        <v>0.64290075352310205</v>
      </c>
      <c r="AA53" s="41">
        <f t="shared" si="7"/>
        <v>0.20888073942284885</v>
      </c>
    </row>
    <row r="54" spans="3:28" x14ac:dyDescent="0.2">
      <c r="C54" s="32"/>
      <c r="U54" s="39" t="s">
        <v>84</v>
      </c>
      <c r="V54" s="40">
        <v>0</v>
      </c>
      <c r="W54" s="40">
        <v>0.6</v>
      </c>
      <c r="X54" s="40">
        <f>2/3+1/3/9*5</f>
        <v>0.85185185185185186</v>
      </c>
      <c r="Y54" s="40"/>
      <c r="Z54" s="41">
        <f t="shared" si="6"/>
        <v>0.64290075352310205</v>
      </c>
      <c r="AA54" s="41">
        <f t="shared" si="7"/>
        <v>0.50518724160139017</v>
      </c>
    </row>
    <row r="55" spans="3:28" x14ac:dyDescent="0.2">
      <c r="C55" s="32"/>
      <c r="T55" s="31" t="s">
        <v>168</v>
      </c>
      <c r="U55" s="39" t="s">
        <v>79</v>
      </c>
      <c r="V55" s="40">
        <v>0</v>
      </c>
      <c r="W55" s="40">
        <v>0.3</v>
      </c>
      <c r="X55" s="40">
        <f>2/3+1/3/9*6</f>
        <v>0.88888888888888884</v>
      </c>
      <c r="Y55" s="40"/>
      <c r="Z55" s="41">
        <f t="shared" si="6"/>
        <v>0.67085296019801954</v>
      </c>
      <c r="AA55" s="41">
        <f t="shared" si="7"/>
        <v>0.20507961930303614</v>
      </c>
    </row>
    <row r="56" spans="3:28" x14ac:dyDescent="0.2">
      <c r="C56" s="32"/>
      <c r="U56" s="39" t="s">
        <v>84</v>
      </c>
      <c r="V56" s="40">
        <v>0</v>
      </c>
      <c r="W56" s="40">
        <v>0.6</v>
      </c>
      <c r="X56" s="40">
        <f>2/3+1/3/9*6</f>
        <v>0.88888888888888884</v>
      </c>
      <c r="Y56" s="40"/>
      <c r="Z56" s="41">
        <f t="shared" si="6"/>
        <v>0.67085296019801954</v>
      </c>
      <c r="AA56" s="41">
        <f t="shared" si="7"/>
        <v>0.50138612148157746</v>
      </c>
    </row>
    <row r="57" spans="3:28" x14ac:dyDescent="0.2">
      <c r="C57" s="32"/>
      <c r="T57" s="31" t="s">
        <v>169</v>
      </c>
      <c r="U57" s="39" t="s">
        <v>79</v>
      </c>
      <c r="V57" s="40">
        <v>0</v>
      </c>
      <c r="W57" s="40">
        <v>0.3</v>
      </c>
      <c r="X57" s="40">
        <f>2/3+1/3/9*7</f>
        <v>0.92592592592592582</v>
      </c>
      <c r="Y57" s="40"/>
      <c r="Z57" s="41">
        <f t="shared" si="6"/>
        <v>0.69880516687293692</v>
      </c>
      <c r="AA57" s="41">
        <f t="shared" si="7"/>
        <v>0.20127849918322344</v>
      </c>
    </row>
    <row r="58" spans="3:28" x14ac:dyDescent="0.2">
      <c r="C58" s="32"/>
      <c r="U58" s="39" t="s">
        <v>84</v>
      </c>
      <c r="V58" s="40">
        <v>0</v>
      </c>
      <c r="W58" s="40">
        <v>0.6</v>
      </c>
      <c r="X58" s="40">
        <f>2/3+1/3/9*7</f>
        <v>0.92592592592592582</v>
      </c>
      <c r="Y58" s="40"/>
      <c r="Z58" s="41">
        <f t="shared" si="6"/>
        <v>0.69880516687293692</v>
      </c>
      <c r="AA58" s="41">
        <f t="shared" si="7"/>
        <v>0.49758500136176476</v>
      </c>
    </row>
    <row r="59" spans="3:28" x14ac:dyDescent="0.2">
      <c r="C59" s="32"/>
      <c r="T59" s="31" t="s">
        <v>170</v>
      </c>
      <c r="U59" s="39" t="s">
        <v>79</v>
      </c>
      <c r="V59" s="40">
        <v>0</v>
      </c>
      <c r="W59" s="40">
        <v>0.3</v>
      </c>
      <c r="X59" s="40">
        <f>2/3+1/3/9*8</f>
        <v>0.96296296296296291</v>
      </c>
      <c r="Y59" s="40"/>
      <c r="Z59" s="41">
        <f t="shared" si="6"/>
        <v>0.72675737354785452</v>
      </c>
      <c r="AA59" s="41">
        <f t="shared" si="7"/>
        <v>0.19747737906341073</v>
      </c>
    </row>
    <row r="60" spans="3:28" x14ac:dyDescent="0.2">
      <c r="C60" s="32"/>
      <c r="U60" s="39" t="s">
        <v>84</v>
      </c>
      <c r="V60" s="40">
        <v>0</v>
      </c>
      <c r="W60" s="40">
        <v>0.6</v>
      </c>
      <c r="X60" s="40">
        <f>2/3+1/3/9*8</f>
        <v>0.96296296296296291</v>
      </c>
      <c r="Y60" s="40"/>
      <c r="Z60" s="41">
        <f t="shared" si="6"/>
        <v>0.72675737354785452</v>
      </c>
      <c r="AA60" s="41">
        <f t="shared" si="7"/>
        <v>0.49378388124195205</v>
      </c>
    </row>
    <row r="61" spans="3:28" x14ac:dyDescent="0.2">
      <c r="C61" s="32"/>
      <c r="T61" s="31" t="s">
        <v>171</v>
      </c>
      <c r="U61" s="39" t="s">
        <v>79</v>
      </c>
      <c r="V61" s="40">
        <v>0</v>
      </c>
      <c r="W61" s="40">
        <v>0.3</v>
      </c>
      <c r="X61" s="40">
        <f>2/3+1/3/9*9</f>
        <v>1</v>
      </c>
      <c r="Y61" s="40"/>
      <c r="Z61" s="41">
        <f t="shared" si="6"/>
        <v>0.75470958022277201</v>
      </c>
      <c r="AA61" s="41">
        <f t="shared" si="7"/>
        <v>0.193676258943598</v>
      </c>
    </row>
    <row r="62" spans="3:28" x14ac:dyDescent="0.2">
      <c r="C62" s="32"/>
      <c r="U62" s="39" t="s">
        <v>84</v>
      </c>
      <c r="V62" s="40">
        <v>0</v>
      </c>
      <c r="W62" s="40">
        <v>0.6</v>
      </c>
      <c r="X62" s="40">
        <f>2/3+1/3/9*9</f>
        <v>1</v>
      </c>
      <c r="Y62" s="40"/>
      <c r="Z62" s="41">
        <f t="shared" si="6"/>
        <v>0.75470958022277201</v>
      </c>
      <c r="AA62" s="41">
        <f t="shared" si="7"/>
        <v>0.48998276112213934</v>
      </c>
    </row>
    <row r="63" spans="3:28" x14ac:dyDescent="0.2">
      <c r="C63" s="32"/>
    </row>
    <row r="64" spans="3:28" x14ac:dyDescent="0.2">
      <c r="C64" s="32"/>
    </row>
    <row r="65" spans="3:24" x14ac:dyDescent="0.2">
      <c r="C65" s="32"/>
    </row>
    <row r="66" spans="3:24" x14ac:dyDescent="0.2">
      <c r="C66" s="32"/>
    </row>
    <row r="67" spans="3:24" x14ac:dyDescent="0.2">
      <c r="C67" s="32"/>
    </row>
    <row r="68" spans="3:24" x14ac:dyDescent="0.2">
      <c r="C68" s="32"/>
    </row>
    <row r="69" spans="3:24" x14ac:dyDescent="0.2">
      <c r="C69" s="32"/>
    </row>
    <row r="70" spans="3:24" x14ac:dyDescent="0.2">
      <c r="C70" s="32"/>
    </row>
    <row r="71" spans="3:24" x14ac:dyDescent="0.2">
      <c r="C71" s="32"/>
    </row>
    <row r="72" spans="3:24" x14ac:dyDescent="0.2">
      <c r="C72" s="32"/>
      <c r="V72" s="40">
        <v>0</v>
      </c>
      <c r="W72" s="40">
        <f>0.3+0.3/6*1</f>
        <v>0.35</v>
      </c>
      <c r="X72" s="40">
        <f t="shared" ref="X72:X81" si="8">2/3+1/18*1</f>
        <v>0.72222222222222221</v>
      </c>
    </row>
    <row r="73" spans="3:24" x14ac:dyDescent="0.2">
      <c r="C73" s="32"/>
      <c r="V73" s="40">
        <v>1.2</v>
      </c>
      <c r="W73" s="40">
        <f>0.3+0.3/6*1</f>
        <v>0.35</v>
      </c>
      <c r="X73" s="40">
        <f t="shared" si="8"/>
        <v>0.72222222222222221</v>
      </c>
    </row>
    <row r="74" spans="3:24" x14ac:dyDescent="0.2">
      <c r="C74" s="32"/>
      <c r="V74" s="40">
        <v>0</v>
      </c>
      <c r="W74" s="40">
        <f>0.3+0.3/6*2</f>
        <v>0.39999999999999997</v>
      </c>
      <c r="X74" s="40">
        <f t="shared" si="8"/>
        <v>0.72222222222222221</v>
      </c>
    </row>
    <row r="75" spans="3:24" x14ac:dyDescent="0.2">
      <c r="C75" s="32"/>
      <c r="V75" s="40">
        <v>1.2</v>
      </c>
      <c r="W75" s="40">
        <f>0.3+0.3/6*2</f>
        <v>0.39999999999999997</v>
      </c>
      <c r="X75" s="40">
        <f t="shared" si="8"/>
        <v>0.72222222222222221</v>
      </c>
    </row>
    <row r="76" spans="3:24" x14ac:dyDescent="0.2">
      <c r="C76" s="32"/>
      <c r="V76" s="40">
        <v>0</v>
      </c>
      <c r="W76" s="40">
        <f>0.3+0.3/6*3</f>
        <v>0.44999999999999996</v>
      </c>
      <c r="X76" s="40">
        <f t="shared" si="8"/>
        <v>0.72222222222222221</v>
      </c>
    </row>
    <row r="77" spans="3:24" x14ac:dyDescent="0.2">
      <c r="V77" s="40">
        <v>1.2</v>
      </c>
      <c r="W77" s="40">
        <f>0.3+0.3/6*3</f>
        <v>0.44999999999999996</v>
      </c>
      <c r="X77" s="40">
        <f t="shared" si="8"/>
        <v>0.72222222222222221</v>
      </c>
    </row>
    <row r="78" spans="3:24" x14ac:dyDescent="0.2">
      <c r="V78" s="40">
        <v>0</v>
      </c>
      <c r="W78" s="40">
        <f>0.3+0.3/6*4</f>
        <v>0.5</v>
      </c>
      <c r="X78" s="40">
        <f t="shared" si="8"/>
        <v>0.72222222222222221</v>
      </c>
    </row>
    <row r="79" spans="3:24" x14ac:dyDescent="0.2">
      <c r="V79" s="40">
        <v>1.2</v>
      </c>
      <c r="W79" s="40">
        <f>0.3+0.3/6*4</f>
        <v>0.5</v>
      </c>
      <c r="X79" s="40">
        <f t="shared" si="8"/>
        <v>0.72222222222222221</v>
      </c>
    </row>
    <row r="80" spans="3:24" x14ac:dyDescent="0.2">
      <c r="V80" s="40">
        <v>0</v>
      </c>
      <c r="W80" s="40">
        <f>0.3+0.3/6*5</f>
        <v>0.54999999999999993</v>
      </c>
      <c r="X80" s="40">
        <f t="shared" si="8"/>
        <v>0.72222222222222221</v>
      </c>
    </row>
    <row r="81" spans="22:24" x14ac:dyDescent="0.2">
      <c r="V81" s="40">
        <v>1.2</v>
      </c>
      <c r="W81" s="40">
        <f>0.3+0.3/6*5</f>
        <v>0.54999999999999993</v>
      </c>
      <c r="X81" s="40">
        <f t="shared" si="8"/>
        <v>0.72222222222222221</v>
      </c>
    </row>
    <row r="82" spans="22:24" x14ac:dyDescent="0.2">
      <c r="V82" s="40">
        <v>0</v>
      </c>
      <c r="W82" s="40">
        <f>0.3+0.3/6*1</f>
        <v>0.35</v>
      </c>
      <c r="X82" s="40">
        <f t="shared" ref="X82:X91" si="9">2/3+1/18*2</f>
        <v>0.77777777777777768</v>
      </c>
    </row>
    <row r="83" spans="22:24" x14ac:dyDescent="0.2">
      <c r="V83" s="40">
        <v>1.2</v>
      </c>
      <c r="W83" s="40">
        <f>0.3+0.3/6*1</f>
        <v>0.35</v>
      </c>
      <c r="X83" s="40">
        <f t="shared" si="9"/>
        <v>0.77777777777777768</v>
      </c>
    </row>
    <row r="84" spans="22:24" x14ac:dyDescent="0.2">
      <c r="V84" s="40">
        <v>0</v>
      </c>
      <c r="W84" s="40">
        <f>0.3+0.3/6*2</f>
        <v>0.39999999999999997</v>
      </c>
      <c r="X84" s="40">
        <f t="shared" si="9"/>
        <v>0.77777777777777768</v>
      </c>
    </row>
    <row r="85" spans="22:24" x14ac:dyDescent="0.2">
      <c r="V85" s="40">
        <v>1.2</v>
      </c>
      <c r="W85" s="40">
        <f>0.3+0.3/6*2</f>
        <v>0.39999999999999997</v>
      </c>
      <c r="X85" s="40">
        <f t="shared" si="9"/>
        <v>0.77777777777777768</v>
      </c>
    </row>
    <row r="86" spans="22:24" x14ac:dyDescent="0.2">
      <c r="V86" s="40">
        <v>0</v>
      </c>
      <c r="W86" s="40">
        <f>0.3+0.3/6*3</f>
        <v>0.44999999999999996</v>
      </c>
      <c r="X86" s="40">
        <f t="shared" si="9"/>
        <v>0.77777777777777768</v>
      </c>
    </row>
    <row r="87" spans="22:24" x14ac:dyDescent="0.2">
      <c r="V87" s="40">
        <v>1.2</v>
      </c>
      <c r="W87" s="40">
        <f>0.3+0.3/6*3</f>
        <v>0.44999999999999996</v>
      </c>
      <c r="X87" s="40">
        <f t="shared" si="9"/>
        <v>0.77777777777777768</v>
      </c>
    </row>
    <row r="88" spans="22:24" x14ac:dyDescent="0.2">
      <c r="V88" s="40">
        <v>0</v>
      </c>
      <c r="W88" s="40">
        <f>0.3+0.3/6*4</f>
        <v>0.5</v>
      </c>
      <c r="X88" s="40">
        <f t="shared" si="9"/>
        <v>0.77777777777777768</v>
      </c>
    </row>
    <row r="89" spans="22:24" x14ac:dyDescent="0.2">
      <c r="V89" s="40">
        <v>1.2</v>
      </c>
      <c r="W89" s="40">
        <f>0.3+0.3/6*4</f>
        <v>0.5</v>
      </c>
      <c r="X89" s="40">
        <f t="shared" si="9"/>
        <v>0.77777777777777768</v>
      </c>
    </row>
    <row r="90" spans="22:24" x14ac:dyDescent="0.2">
      <c r="V90" s="40">
        <v>0</v>
      </c>
      <c r="W90" s="40">
        <f>0.3+0.3/6*5</f>
        <v>0.54999999999999993</v>
      </c>
      <c r="X90" s="40">
        <f t="shared" si="9"/>
        <v>0.77777777777777768</v>
      </c>
    </row>
    <row r="91" spans="22:24" x14ac:dyDescent="0.2">
      <c r="V91" s="40">
        <v>1.2</v>
      </c>
      <c r="W91" s="40">
        <f>0.3+0.3/6*5</f>
        <v>0.54999999999999993</v>
      </c>
      <c r="X91" s="40">
        <f t="shared" si="9"/>
        <v>0.77777777777777768</v>
      </c>
    </row>
    <row r="92" spans="22:24" x14ac:dyDescent="0.2">
      <c r="V92" s="40">
        <v>0</v>
      </c>
      <c r="W92" s="40">
        <f>0.3+0.3/6*1</f>
        <v>0.35</v>
      </c>
      <c r="X92" s="40">
        <f t="shared" ref="X92:X101" si="10">2/3+1/18*3</f>
        <v>0.83333333333333326</v>
      </c>
    </row>
    <row r="93" spans="22:24" x14ac:dyDescent="0.2">
      <c r="V93" s="40">
        <v>1.2</v>
      </c>
      <c r="W93" s="40">
        <f>0.3+0.3/6*1</f>
        <v>0.35</v>
      </c>
      <c r="X93" s="40">
        <f t="shared" si="10"/>
        <v>0.83333333333333326</v>
      </c>
    </row>
    <row r="94" spans="22:24" x14ac:dyDescent="0.2">
      <c r="V94" s="40">
        <v>0</v>
      </c>
      <c r="W94" s="40">
        <f>0.3+0.3/6*2</f>
        <v>0.39999999999999997</v>
      </c>
      <c r="X94" s="40">
        <f t="shared" si="10"/>
        <v>0.83333333333333326</v>
      </c>
    </row>
    <row r="95" spans="22:24" x14ac:dyDescent="0.2">
      <c r="V95" s="40">
        <v>1.2</v>
      </c>
      <c r="W95" s="40">
        <f>0.3+0.3/6*2</f>
        <v>0.39999999999999997</v>
      </c>
      <c r="X95" s="40">
        <f t="shared" si="10"/>
        <v>0.83333333333333326</v>
      </c>
    </row>
    <row r="96" spans="22:24" x14ac:dyDescent="0.2">
      <c r="V96" s="40">
        <v>0</v>
      </c>
      <c r="W96" s="40">
        <f>0.3+0.3/6*3</f>
        <v>0.44999999999999996</v>
      </c>
      <c r="X96" s="40">
        <f t="shared" si="10"/>
        <v>0.83333333333333326</v>
      </c>
    </row>
    <row r="97" spans="22:24" x14ac:dyDescent="0.2">
      <c r="V97" s="40">
        <v>1.2</v>
      </c>
      <c r="W97" s="40">
        <f>0.3+0.3/6*3</f>
        <v>0.44999999999999996</v>
      </c>
      <c r="X97" s="40">
        <f t="shared" si="10"/>
        <v>0.83333333333333326</v>
      </c>
    </row>
    <row r="98" spans="22:24" x14ac:dyDescent="0.2">
      <c r="V98" s="40">
        <v>0</v>
      </c>
      <c r="W98" s="40">
        <f>0.3+0.3/6*4</f>
        <v>0.5</v>
      </c>
      <c r="X98" s="40">
        <f t="shared" si="10"/>
        <v>0.83333333333333326</v>
      </c>
    </row>
    <row r="99" spans="22:24" x14ac:dyDescent="0.2">
      <c r="V99" s="40">
        <v>1.2</v>
      </c>
      <c r="W99" s="40">
        <f>0.3+0.3/6*4</f>
        <v>0.5</v>
      </c>
      <c r="X99" s="40">
        <f t="shared" si="10"/>
        <v>0.83333333333333326</v>
      </c>
    </row>
    <row r="100" spans="22:24" x14ac:dyDescent="0.2">
      <c r="V100" s="40">
        <v>0</v>
      </c>
      <c r="W100" s="40">
        <f>0.3+0.3/6*5</f>
        <v>0.54999999999999993</v>
      </c>
      <c r="X100" s="40">
        <f t="shared" si="10"/>
        <v>0.83333333333333326</v>
      </c>
    </row>
    <row r="101" spans="22:24" x14ac:dyDescent="0.2">
      <c r="V101" s="40">
        <v>1.2</v>
      </c>
      <c r="W101" s="40">
        <f>0.3+0.3/6*5</f>
        <v>0.54999999999999993</v>
      </c>
      <c r="X101" s="40">
        <f t="shared" si="10"/>
        <v>0.83333333333333326</v>
      </c>
    </row>
    <row r="102" spans="22:24" x14ac:dyDescent="0.2">
      <c r="V102" s="40">
        <v>0</v>
      </c>
      <c r="W102" s="40">
        <f>0.3+0.3/6*1</f>
        <v>0.35</v>
      </c>
      <c r="X102" s="40">
        <f t="shared" ref="X102:X111" si="11">2/3+1/18*4</f>
        <v>0.88888888888888884</v>
      </c>
    </row>
    <row r="103" spans="22:24" x14ac:dyDescent="0.2">
      <c r="V103" s="40">
        <v>1.2</v>
      </c>
      <c r="W103" s="40">
        <f>0.3+0.3/6*1</f>
        <v>0.35</v>
      </c>
      <c r="X103" s="40">
        <f t="shared" si="11"/>
        <v>0.88888888888888884</v>
      </c>
    </row>
    <row r="104" spans="22:24" x14ac:dyDescent="0.2">
      <c r="V104" s="40">
        <v>0</v>
      </c>
      <c r="W104" s="40">
        <f>0.3+0.3/6*2</f>
        <v>0.39999999999999997</v>
      </c>
      <c r="X104" s="40">
        <f t="shared" si="11"/>
        <v>0.88888888888888884</v>
      </c>
    </row>
    <row r="105" spans="22:24" x14ac:dyDescent="0.2">
      <c r="V105" s="40">
        <v>1.2</v>
      </c>
      <c r="W105" s="40">
        <f>0.3+0.3/6*2</f>
        <v>0.39999999999999997</v>
      </c>
      <c r="X105" s="40">
        <f t="shared" si="11"/>
        <v>0.88888888888888884</v>
      </c>
    </row>
    <row r="106" spans="22:24" x14ac:dyDescent="0.2">
      <c r="V106" s="40">
        <v>0</v>
      </c>
      <c r="W106" s="40">
        <f>0.3+0.3/6*3</f>
        <v>0.44999999999999996</v>
      </c>
      <c r="X106" s="40">
        <f t="shared" si="11"/>
        <v>0.88888888888888884</v>
      </c>
    </row>
    <row r="107" spans="22:24" x14ac:dyDescent="0.2">
      <c r="V107" s="40">
        <v>1.2</v>
      </c>
      <c r="W107" s="40">
        <f>0.3+0.3/6*3</f>
        <v>0.44999999999999996</v>
      </c>
      <c r="X107" s="40">
        <f t="shared" si="11"/>
        <v>0.88888888888888884</v>
      </c>
    </row>
    <row r="108" spans="22:24" x14ac:dyDescent="0.2">
      <c r="V108" s="40">
        <v>0</v>
      </c>
      <c r="W108" s="40">
        <f>0.3+0.3/6*4</f>
        <v>0.5</v>
      </c>
      <c r="X108" s="40">
        <f t="shared" si="11"/>
        <v>0.88888888888888884</v>
      </c>
    </row>
    <row r="109" spans="22:24" x14ac:dyDescent="0.2">
      <c r="V109" s="40">
        <v>1.2</v>
      </c>
      <c r="W109" s="40">
        <f>0.3+0.3/6*4</f>
        <v>0.5</v>
      </c>
      <c r="X109" s="40">
        <f t="shared" si="11"/>
        <v>0.88888888888888884</v>
      </c>
    </row>
    <row r="110" spans="22:24" x14ac:dyDescent="0.2">
      <c r="V110" s="40">
        <v>0</v>
      </c>
      <c r="W110" s="40">
        <f>0.3+0.3/6*5</f>
        <v>0.54999999999999993</v>
      </c>
      <c r="X110" s="40">
        <f t="shared" si="11"/>
        <v>0.88888888888888884</v>
      </c>
    </row>
    <row r="111" spans="22:24" x14ac:dyDescent="0.2">
      <c r="V111" s="40">
        <v>1.2</v>
      </c>
      <c r="W111" s="40">
        <f>0.3+0.3/6*5</f>
        <v>0.54999999999999993</v>
      </c>
      <c r="X111" s="40">
        <f t="shared" si="11"/>
        <v>0.88888888888888884</v>
      </c>
    </row>
    <row r="112" spans="22:24" x14ac:dyDescent="0.2">
      <c r="V112" s="40">
        <v>0</v>
      </c>
      <c r="W112" s="40">
        <f>0.3+0.3/6*1</f>
        <v>0.35</v>
      </c>
      <c r="X112" s="40">
        <f t="shared" ref="X112:X121" si="12">2/3+1/18*5</f>
        <v>0.94444444444444442</v>
      </c>
    </row>
    <row r="113" spans="22:24" x14ac:dyDescent="0.2">
      <c r="V113" s="40">
        <v>1.2</v>
      </c>
      <c r="W113" s="40">
        <f>0.3+0.3/6*1</f>
        <v>0.35</v>
      </c>
      <c r="X113" s="40">
        <f t="shared" si="12"/>
        <v>0.94444444444444442</v>
      </c>
    </row>
    <row r="114" spans="22:24" x14ac:dyDescent="0.2">
      <c r="V114" s="40">
        <v>0</v>
      </c>
      <c r="W114" s="40">
        <f>0.3+0.3/6*2</f>
        <v>0.39999999999999997</v>
      </c>
      <c r="X114" s="40">
        <f t="shared" si="12"/>
        <v>0.94444444444444442</v>
      </c>
    </row>
    <row r="115" spans="22:24" x14ac:dyDescent="0.2">
      <c r="V115" s="40">
        <v>1.2</v>
      </c>
      <c r="W115" s="40">
        <f>0.3+0.3/6*2</f>
        <v>0.39999999999999997</v>
      </c>
      <c r="X115" s="40">
        <f t="shared" si="12"/>
        <v>0.94444444444444442</v>
      </c>
    </row>
    <row r="116" spans="22:24" x14ac:dyDescent="0.2">
      <c r="V116" s="40">
        <v>0</v>
      </c>
      <c r="W116" s="40">
        <f>0.3+0.3/6*3</f>
        <v>0.44999999999999996</v>
      </c>
      <c r="X116" s="40">
        <f t="shared" si="12"/>
        <v>0.94444444444444442</v>
      </c>
    </row>
    <row r="117" spans="22:24" x14ac:dyDescent="0.2">
      <c r="V117" s="40">
        <v>1.2</v>
      </c>
      <c r="W117" s="40">
        <f>0.3+0.3/6*3</f>
        <v>0.44999999999999996</v>
      </c>
      <c r="X117" s="40">
        <f t="shared" si="12"/>
        <v>0.94444444444444442</v>
      </c>
    </row>
    <row r="118" spans="22:24" x14ac:dyDescent="0.2">
      <c r="V118" s="40">
        <v>0</v>
      </c>
      <c r="W118" s="40">
        <f>0.3+0.3/6*4</f>
        <v>0.5</v>
      </c>
      <c r="X118" s="40">
        <f t="shared" si="12"/>
        <v>0.94444444444444442</v>
      </c>
    </row>
    <row r="119" spans="22:24" x14ac:dyDescent="0.2">
      <c r="V119" s="40">
        <v>1.2</v>
      </c>
      <c r="W119" s="40">
        <f>0.3+0.3/6*4</f>
        <v>0.5</v>
      </c>
      <c r="X119" s="40">
        <f t="shared" si="12"/>
        <v>0.94444444444444442</v>
      </c>
    </row>
    <row r="120" spans="22:24" x14ac:dyDescent="0.2">
      <c r="V120" s="40">
        <v>0</v>
      </c>
      <c r="W120" s="40">
        <f>0.3+0.3/6*5</f>
        <v>0.54999999999999993</v>
      </c>
      <c r="X120" s="40">
        <f t="shared" si="12"/>
        <v>0.94444444444444442</v>
      </c>
    </row>
    <row r="121" spans="22:24" x14ac:dyDescent="0.2">
      <c r="V121" s="40">
        <v>1.2</v>
      </c>
      <c r="W121" s="40">
        <f>0.3+0.3/6*5</f>
        <v>0.54999999999999993</v>
      </c>
      <c r="X121" s="40">
        <f t="shared" si="12"/>
        <v>0.94444444444444442</v>
      </c>
    </row>
  </sheetData>
  <sheetProtection formatCells="0" formatColumns="0" formatRows="0" insertColumns="0" insertRows="0" deleteColumns="0" deleteRows="0" selectLockedCells="1"/>
  <mergeCells count="1">
    <mergeCell ref="AE21:AJ2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5604" r:id="rId4" name="ScrollBar3">
          <controlPr defaultSize="0" autoLine="0" linkedCell="AM16" r:id="rId5">
            <anchor moveWithCells="1">
              <from>
                <xdr:col>0</xdr:col>
                <xdr:colOff>3762375</xdr:colOff>
                <xdr:row>2</xdr:row>
                <xdr:rowOff>133350</xdr:rowOff>
              </from>
              <to>
                <xdr:col>0</xdr:col>
                <xdr:colOff>5419725</xdr:colOff>
                <xdr:row>5</xdr:row>
                <xdr:rowOff>9525</xdr:rowOff>
              </to>
            </anchor>
          </controlPr>
        </control>
      </mc:Choice>
      <mc:Fallback>
        <control shapeId="25604" r:id="rId4" name="ScrollBar3"/>
      </mc:Fallback>
    </mc:AlternateContent>
    <mc:AlternateContent xmlns:mc="http://schemas.openxmlformats.org/markup-compatibility/2006">
      <mc:Choice Requires="x14">
        <control shapeId="25603" r:id="rId6" name="ScrollBar2">
          <controlPr defaultSize="0" autoLine="0" linkedCell="AM15" r:id="rId7">
            <anchor moveWithCells="1">
              <from>
                <xdr:col>0</xdr:col>
                <xdr:colOff>2009775</xdr:colOff>
                <xdr:row>2</xdr:row>
                <xdr:rowOff>152400</xdr:rowOff>
              </from>
              <to>
                <xdr:col>0</xdr:col>
                <xdr:colOff>3667125</xdr:colOff>
                <xdr:row>5</xdr:row>
                <xdr:rowOff>19050</xdr:rowOff>
              </to>
            </anchor>
          </controlPr>
        </control>
      </mc:Choice>
      <mc:Fallback>
        <control shapeId="25603" r:id="rId6" name="ScrollBar2"/>
      </mc:Fallback>
    </mc:AlternateContent>
    <mc:AlternateContent xmlns:mc="http://schemas.openxmlformats.org/markup-compatibility/2006">
      <mc:Choice Requires="x14">
        <control shapeId="25602" r:id="rId8" name="ScrollBar1">
          <controlPr defaultSize="0" autoLine="0" linkedCell="AM14" r:id="rId9">
            <anchor moveWithCells="1">
              <from>
                <xdr:col>0</xdr:col>
                <xdr:colOff>228600</xdr:colOff>
                <xdr:row>3</xdr:row>
                <xdr:rowOff>0</xdr:rowOff>
              </from>
              <to>
                <xdr:col>0</xdr:col>
                <xdr:colOff>1905000</xdr:colOff>
                <xdr:row>5</xdr:row>
                <xdr:rowOff>9525</xdr:rowOff>
              </to>
            </anchor>
          </controlPr>
        </control>
      </mc:Choice>
      <mc:Fallback>
        <control shapeId="25602" r:id="rId8" name="ScrollBar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30"/>
  <sheetViews>
    <sheetView workbookViewId="0"/>
  </sheetViews>
  <sheetFormatPr defaultRowHeight="12.75" x14ac:dyDescent="0.2"/>
  <cols>
    <col min="2" max="2" width="17.28515625" customWidth="1"/>
    <col min="3" max="3" width="3.7109375" bestFit="1" customWidth="1"/>
    <col min="4" max="5" width="5.7109375" bestFit="1" customWidth="1"/>
  </cols>
  <sheetData>
    <row r="1" spans="1:7" x14ac:dyDescent="0.2">
      <c r="B1" s="59">
        <v>7.0000000000000007E-2</v>
      </c>
    </row>
    <row r="3" spans="1:7" x14ac:dyDescent="0.2">
      <c r="A3">
        <f t="shared" ref="A3:A13" si="0">RANK(D3,$D$3:$D$13)+ROW()/20</f>
        <v>4.1500000000000004</v>
      </c>
      <c r="B3" t="s">
        <v>172</v>
      </c>
      <c r="C3" s="59">
        <f t="shared" ref="C3:C13" si="1">$B$1</f>
        <v>7.0000000000000007E-2</v>
      </c>
      <c r="D3" s="59">
        <v>0.1</v>
      </c>
      <c r="E3" s="59">
        <f t="shared" ref="E3:E13" si="2">100%-D3</f>
        <v>0.9</v>
      </c>
      <c r="G3" s="26" t="s">
        <v>173</v>
      </c>
    </row>
    <row r="4" spans="1:7" x14ac:dyDescent="0.2">
      <c r="A4">
        <f t="shared" si="0"/>
        <v>5.2</v>
      </c>
      <c r="B4" t="s">
        <v>174</v>
      </c>
      <c r="C4" s="59">
        <f t="shared" si="1"/>
        <v>7.0000000000000007E-2</v>
      </c>
      <c r="D4" s="59">
        <v>0.09</v>
      </c>
      <c r="E4" s="59">
        <f t="shared" si="2"/>
        <v>0.91</v>
      </c>
    </row>
    <row r="5" spans="1:7" x14ac:dyDescent="0.2">
      <c r="A5">
        <f t="shared" si="0"/>
        <v>8.25</v>
      </c>
      <c r="B5" t="s">
        <v>175</v>
      </c>
      <c r="C5" s="59">
        <f t="shared" si="1"/>
        <v>7.0000000000000007E-2</v>
      </c>
      <c r="D5" s="59">
        <v>0.06</v>
      </c>
      <c r="E5" s="59">
        <f t="shared" si="2"/>
        <v>0.94</v>
      </c>
    </row>
    <row r="6" spans="1:7" x14ac:dyDescent="0.2">
      <c r="A6">
        <f t="shared" si="0"/>
        <v>10.3</v>
      </c>
      <c r="B6" t="s">
        <v>176</v>
      </c>
      <c r="C6" s="59">
        <f t="shared" si="1"/>
        <v>7.0000000000000007E-2</v>
      </c>
      <c r="D6" s="59">
        <v>0.02</v>
      </c>
      <c r="E6" s="59">
        <f t="shared" si="2"/>
        <v>0.98</v>
      </c>
    </row>
    <row r="7" spans="1:7" x14ac:dyDescent="0.2">
      <c r="A7">
        <f t="shared" si="0"/>
        <v>6.35</v>
      </c>
      <c r="B7" t="s">
        <v>177</v>
      </c>
      <c r="C7" s="59">
        <f t="shared" si="1"/>
        <v>7.0000000000000007E-2</v>
      </c>
      <c r="D7" s="59">
        <v>0.08</v>
      </c>
      <c r="E7" s="59">
        <f t="shared" si="2"/>
        <v>0.92</v>
      </c>
    </row>
    <row r="8" spans="1:7" x14ac:dyDescent="0.2">
      <c r="A8">
        <f t="shared" si="0"/>
        <v>1.4</v>
      </c>
      <c r="B8" t="s">
        <v>178</v>
      </c>
      <c r="C8" s="59">
        <f t="shared" si="1"/>
        <v>7.0000000000000007E-2</v>
      </c>
      <c r="D8" s="59">
        <v>0.23</v>
      </c>
      <c r="E8" s="59">
        <f t="shared" si="2"/>
        <v>0.77</v>
      </c>
    </row>
    <row r="9" spans="1:7" x14ac:dyDescent="0.2">
      <c r="A9">
        <f t="shared" si="0"/>
        <v>6.45</v>
      </c>
      <c r="B9" t="s">
        <v>179</v>
      </c>
      <c r="C9" s="59">
        <f t="shared" si="1"/>
        <v>7.0000000000000007E-2</v>
      </c>
      <c r="D9" s="59">
        <v>0.08</v>
      </c>
      <c r="E9" s="59">
        <f t="shared" si="2"/>
        <v>0.92</v>
      </c>
    </row>
    <row r="10" spans="1:7" x14ac:dyDescent="0.2">
      <c r="A10">
        <f t="shared" si="0"/>
        <v>2.5</v>
      </c>
      <c r="B10" t="s">
        <v>180</v>
      </c>
      <c r="C10" s="59">
        <f t="shared" si="1"/>
        <v>7.0000000000000007E-2</v>
      </c>
      <c r="D10" s="59">
        <v>0.15</v>
      </c>
      <c r="E10" s="59">
        <f t="shared" si="2"/>
        <v>0.85</v>
      </c>
    </row>
    <row r="11" spans="1:7" x14ac:dyDescent="0.2">
      <c r="A11">
        <f t="shared" si="0"/>
        <v>3.55</v>
      </c>
      <c r="B11" t="s">
        <v>181</v>
      </c>
      <c r="C11" s="59">
        <f t="shared" si="1"/>
        <v>7.0000000000000007E-2</v>
      </c>
      <c r="D11" s="59">
        <v>0.12</v>
      </c>
      <c r="E11" s="59">
        <f t="shared" si="2"/>
        <v>0.88</v>
      </c>
    </row>
    <row r="12" spans="1:7" x14ac:dyDescent="0.2">
      <c r="A12">
        <f t="shared" si="0"/>
        <v>8.6</v>
      </c>
      <c r="B12" t="s">
        <v>182</v>
      </c>
      <c r="C12" s="59">
        <f t="shared" si="1"/>
        <v>7.0000000000000007E-2</v>
      </c>
      <c r="D12" s="59">
        <v>0.06</v>
      </c>
      <c r="E12" s="59">
        <f t="shared" si="2"/>
        <v>0.94</v>
      </c>
    </row>
    <row r="13" spans="1:7" x14ac:dyDescent="0.2">
      <c r="A13">
        <f t="shared" si="0"/>
        <v>11.65</v>
      </c>
      <c r="B13" t="s">
        <v>43</v>
      </c>
      <c r="C13" s="59">
        <f t="shared" si="1"/>
        <v>7.0000000000000007E-2</v>
      </c>
      <c r="D13" s="59">
        <v>0.01</v>
      </c>
      <c r="E13" s="59">
        <f t="shared" si="2"/>
        <v>0.99</v>
      </c>
    </row>
    <row r="16" spans="1:7" x14ac:dyDescent="0.2">
      <c r="A16">
        <f t="shared" ref="A16:A26" si="3">LARGE($A$3:$A$13,ROW()-15)</f>
        <v>11.65</v>
      </c>
      <c r="B16" t="str">
        <f t="shared" ref="B16:B26" si="4">INDEX(B$3:B$13,MATCH($A16,$A$3:$A$13,0))</f>
        <v>Andere</v>
      </c>
      <c r="C16" s="59">
        <f t="shared" ref="C16:C26" si="5">$B$1</f>
        <v>7.0000000000000007E-2</v>
      </c>
      <c r="D16" s="59">
        <f t="shared" ref="D16:E26" si="6">INDEX(D$3:D$13,MATCH($A16,$A$3:$A$13,0))</f>
        <v>0.01</v>
      </c>
      <c r="E16" s="59">
        <f t="shared" si="6"/>
        <v>0.99</v>
      </c>
    </row>
    <row r="17" spans="1:5" x14ac:dyDescent="0.2">
      <c r="A17">
        <f t="shared" si="3"/>
        <v>10.3</v>
      </c>
      <c r="B17" t="str">
        <f t="shared" si="4"/>
        <v>School</v>
      </c>
      <c r="C17" s="59">
        <f t="shared" si="5"/>
        <v>7.0000000000000007E-2</v>
      </c>
      <c r="D17" s="59">
        <f t="shared" si="6"/>
        <v>0.02</v>
      </c>
      <c r="E17" s="59">
        <f t="shared" si="6"/>
        <v>0.98</v>
      </c>
    </row>
    <row r="18" spans="1:5" x14ac:dyDescent="0.2">
      <c r="A18">
        <f t="shared" si="3"/>
        <v>8.6</v>
      </c>
      <c r="B18" t="str">
        <f t="shared" si="4"/>
        <v>Selectiekantoor</v>
      </c>
      <c r="C18" s="59">
        <f t="shared" si="5"/>
        <v>7.0000000000000007E-2</v>
      </c>
      <c r="D18" s="59">
        <f t="shared" si="6"/>
        <v>0.06</v>
      </c>
      <c r="E18" s="59">
        <f t="shared" si="6"/>
        <v>0.94</v>
      </c>
    </row>
    <row r="19" spans="1:5" x14ac:dyDescent="0.2">
      <c r="A19">
        <f t="shared" si="3"/>
        <v>8.25</v>
      </c>
      <c r="B19" t="str">
        <f t="shared" si="4"/>
        <v>VDAB</v>
      </c>
      <c r="C19" s="59">
        <f t="shared" si="5"/>
        <v>7.0000000000000007E-2</v>
      </c>
      <c r="D19" s="59">
        <f t="shared" si="6"/>
        <v>0.06</v>
      </c>
      <c r="E19" s="59">
        <f t="shared" si="6"/>
        <v>0.94</v>
      </c>
    </row>
    <row r="20" spans="1:5" x14ac:dyDescent="0.2">
      <c r="A20">
        <f t="shared" si="3"/>
        <v>6.45</v>
      </c>
      <c r="B20" t="str">
        <f t="shared" si="4"/>
        <v>Stage</v>
      </c>
      <c r="C20" s="59">
        <f t="shared" si="5"/>
        <v>7.0000000000000007E-2</v>
      </c>
      <c r="D20" s="59">
        <f t="shared" si="6"/>
        <v>0.08</v>
      </c>
      <c r="E20" s="59">
        <f t="shared" si="6"/>
        <v>0.92</v>
      </c>
    </row>
    <row r="21" spans="1:5" x14ac:dyDescent="0.2">
      <c r="A21">
        <f t="shared" si="3"/>
        <v>6.35</v>
      </c>
      <c r="B21" t="str">
        <f t="shared" si="4"/>
        <v>Vraag werkgever</v>
      </c>
      <c r="C21" s="59">
        <f t="shared" si="5"/>
        <v>7.0000000000000007E-2</v>
      </c>
      <c r="D21" s="59">
        <f t="shared" si="6"/>
        <v>0.08</v>
      </c>
      <c r="E21" s="59">
        <f t="shared" si="6"/>
        <v>0.92</v>
      </c>
    </row>
    <row r="22" spans="1:5" x14ac:dyDescent="0.2">
      <c r="A22">
        <f t="shared" si="3"/>
        <v>5.2</v>
      </c>
      <c r="B22" t="str">
        <f t="shared" si="4"/>
        <v>Spont. sollicitatie</v>
      </c>
      <c r="C22" s="59">
        <f t="shared" si="5"/>
        <v>7.0000000000000007E-2</v>
      </c>
      <c r="D22" s="59">
        <f t="shared" si="6"/>
        <v>0.09</v>
      </c>
      <c r="E22" s="59">
        <f t="shared" si="6"/>
        <v>0.91</v>
      </c>
    </row>
    <row r="23" spans="1:5" x14ac:dyDescent="0.2">
      <c r="A23">
        <f t="shared" si="3"/>
        <v>4.1500000000000004</v>
      </c>
      <c r="B23" t="str">
        <f t="shared" si="4"/>
        <v>Netwerk</v>
      </c>
      <c r="C23" s="59">
        <f t="shared" si="5"/>
        <v>7.0000000000000007E-2</v>
      </c>
      <c r="D23" s="59">
        <f t="shared" si="6"/>
        <v>0.1</v>
      </c>
      <c r="E23" s="59">
        <f t="shared" si="6"/>
        <v>0.9</v>
      </c>
    </row>
    <row r="24" spans="1:5" x14ac:dyDescent="0.2">
      <c r="A24">
        <f t="shared" si="3"/>
        <v>3.55</v>
      </c>
      <c r="B24" t="str">
        <f t="shared" si="4"/>
        <v>Kranten</v>
      </c>
      <c r="C24" s="59">
        <f t="shared" si="5"/>
        <v>7.0000000000000007E-2</v>
      </c>
      <c r="D24" s="59">
        <f t="shared" si="6"/>
        <v>0.12</v>
      </c>
      <c r="E24" s="59">
        <f t="shared" si="6"/>
        <v>0.88</v>
      </c>
    </row>
    <row r="25" spans="1:5" x14ac:dyDescent="0.2">
      <c r="A25">
        <f t="shared" si="3"/>
        <v>2.5</v>
      </c>
      <c r="B25" t="str">
        <f t="shared" si="4"/>
        <v>Interim</v>
      </c>
      <c r="C25" s="59">
        <f t="shared" si="5"/>
        <v>7.0000000000000007E-2</v>
      </c>
      <c r="D25" s="59">
        <f t="shared" si="6"/>
        <v>0.15</v>
      </c>
      <c r="E25" s="59">
        <f t="shared" si="6"/>
        <v>0.85</v>
      </c>
    </row>
    <row r="26" spans="1:5" x14ac:dyDescent="0.2">
      <c r="A26">
        <f t="shared" si="3"/>
        <v>1.4</v>
      </c>
      <c r="B26" t="str">
        <f t="shared" si="4"/>
        <v>Internet</v>
      </c>
      <c r="C26" s="59">
        <f t="shared" si="5"/>
        <v>7.0000000000000007E-2</v>
      </c>
      <c r="D26" s="59">
        <f t="shared" si="6"/>
        <v>0.23</v>
      </c>
      <c r="E26" s="59">
        <f t="shared" si="6"/>
        <v>0.77</v>
      </c>
    </row>
    <row r="27" spans="1:5" x14ac:dyDescent="0.2">
      <c r="C27" s="59"/>
      <c r="D27" s="59"/>
      <c r="E27" s="59"/>
    </row>
    <row r="28" spans="1:5" x14ac:dyDescent="0.2">
      <c r="C28" s="59"/>
      <c r="D28" s="59"/>
      <c r="E28" s="59"/>
    </row>
    <row r="29" spans="1:5" x14ac:dyDescent="0.2">
      <c r="C29" s="59"/>
      <c r="D29" s="59"/>
      <c r="E29" s="59"/>
    </row>
    <row r="30" spans="1:5" x14ac:dyDescent="0.2">
      <c r="C30" s="59"/>
      <c r="D30" s="59"/>
      <c r="E30" s="59"/>
    </row>
  </sheetData>
  <phoneticPr fontId="2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/>
  </sheetViews>
  <sheetFormatPr defaultRowHeight="12.75" x14ac:dyDescent="0.2"/>
  <cols>
    <col min="1" max="1" width="11.28515625" bestFit="1" customWidth="1"/>
    <col min="2" max="2" width="7" customWidth="1"/>
    <col min="5" max="5" width="6.42578125" bestFit="1" customWidth="1"/>
  </cols>
  <sheetData>
    <row r="2" spans="1:5" x14ac:dyDescent="0.2">
      <c r="A2" t="s">
        <v>183</v>
      </c>
      <c r="B2" t="s">
        <v>184</v>
      </c>
    </row>
    <row r="3" spans="1:5" x14ac:dyDescent="0.2">
      <c r="A3" t="s">
        <v>185</v>
      </c>
      <c r="B3" t="s">
        <v>186</v>
      </c>
    </row>
    <row r="4" spans="1:5" x14ac:dyDescent="0.2">
      <c r="B4" t="str">
        <f>B2&amp;CHAR(10)&amp;B3</f>
        <v>Uitslag Kamer België
23.23 uur ● 5616 op 6153 bureaus</v>
      </c>
    </row>
    <row r="5" spans="1:5" x14ac:dyDescent="0.2">
      <c r="B5" s="26">
        <v>2003</v>
      </c>
      <c r="C5" s="26">
        <v>2007</v>
      </c>
      <c r="D5" s="26" t="s">
        <v>187</v>
      </c>
      <c r="E5" s="26" t="s">
        <v>188</v>
      </c>
    </row>
    <row r="6" spans="1:5" x14ac:dyDescent="0.2">
      <c r="A6" t="s">
        <v>189</v>
      </c>
      <c r="B6" s="60">
        <v>2</v>
      </c>
      <c r="C6" s="61">
        <v>2</v>
      </c>
      <c r="D6" s="62">
        <f t="shared" ref="D6:D16" si="0">IF(ISERROR((C6-B6)/100),C6/100,(C6-B6)/100)</f>
        <v>0</v>
      </c>
      <c r="E6" s="60">
        <v>-5</v>
      </c>
    </row>
    <row r="7" spans="1:5" x14ac:dyDescent="0.2">
      <c r="A7" t="s">
        <v>190</v>
      </c>
      <c r="B7" s="60">
        <v>5.5</v>
      </c>
      <c r="C7" s="61">
        <v>6</v>
      </c>
      <c r="D7" s="62">
        <f t="shared" si="0"/>
        <v>5.0000000000000001E-3</v>
      </c>
      <c r="E7" s="60">
        <v>-5</v>
      </c>
    </row>
    <row r="8" spans="1:5" ht="25.5" x14ac:dyDescent="0.2">
      <c r="A8" s="63" t="s">
        <v>191</v>
      </c>
      <c r="B8" s="60">
        <v>16.3</v>
      </c>
      <c r="C8" s="61">
        <v>18.5</v>
      </c>
      <c r="D8" s="62">
        <f t="shared" si="0"/>
        <v>2.1999999999999992E-2</v>
      </c>
      <c r="E8" s="60">
        <v>-5</v>
      </c>
    </row>
    <row r="9" spans="1:5" ht="25.5" x14ac:dyDescent="0.2">
      <c r="A9" s="63" t="s">
        <v>192</v>
      </c>
      <c r="B9" s="60">
        <v>11.6</v>
      </c>
      <c r="C9" s="61">
        <v>12</v>
      </c>
      <c r="D9" s="62">
        <f t="shared" si="0"/>
        <v>4.0000000000000036E-3</v>
      </c>
      <c r="E9" s="60">
        <v>-5</v>
      </c>
    </row>
    <row r="10" spans="1:5" x14ac:dyDescent="0.2">
      <c r="A10" t="s">
        <v>193</v>
      </c>
      <c r="B10" s="60">
        <v>11.4</v>
      </c>
      <c r="C10" s="61">
        <v>12.4</v>
      </c>
      <c r="D10" s="62">
        <f t="shared" si="0"/>
        <v>0.01</v>
      </c>
      <c r="E10" s="60">
        <v>-5</v>
      </c>
    </row>
    <row r="11" spans="1:5" ht="25.5" x14ac:dyDescent="0.2">
      <c r="A11" s="63" t="s">
        <v>194</v>
      </c>
      <c r="B11" s="60">
        <v>16</v>
      </c>
      <c r="C11" s="61">
        <v>11.8</v>
      </c>
      <c r="D11" s="62">
        <f t="shared" si="0"/>
        <v>-4.1999999999999996E-2</v>
      </c>
      <c r="E11" s="60">
        <v>-5</v>
      </c>
    </row>
    <row r="12" spans="1:5" x14ac:dyDescent="0.2">
      <c r="A12" t="s">
        <v>195</v>
      </c>
      <c r="B12" s="60">
        <v>13</v>
      </c>
      <c r="C12" s="61">
        <v>11.3</v>
      </c>
      <c r="D12" s="62">
        <f t="shared" si="0"/>
        <v>-1.6999999999999994E-2</v>
      </c>
      <c r="E12" s="60">
        <v>-5</v>
      </c>
    </row>
    <row r="13" spans="1:5" x14ac:dyDescent="0.2">
      <c r="A13" t="s">
        <v>196</v>
      </c>
      <c r="B13" s="60">
        <v>2.5</v>
      </c>
      <c r="C13" s="61">
        <v>4</v>
      </c>
      <c r="D13" s="62">
        <f t="shared" si="0"/>
        <v>1.4999999999999999E-2</v>
      </c>
      <c r="E13" s="60">
        <v>-5</v>
      </c>
    </row>
    <row r="14" spans="1:5" ht="25.5" x14ac:dyDescent="0.2">
      <c r="A14" s="63" t="s">
        <v>197</v>
      </c>
      <c r="B14" s="60">
        <v>14.9</v>
      </c>
      <c r="C14" s="61">
        <v>10.3</v>
      </c>
      <c r="D14" s="62">
        <f t="shared" si="0"/>
        <v>-4.5999999999999999E-2</v>
      </c>
      <c r="E14" s="60">
        <v>-5</v>
      </c>
    </row>
    <row r="15" spans="1:5" x14ac:dyDescent="0.2">
      <c r="A15" t="s">
        <v>198</v>
      </c>
      <c r="B15" s="60">
        <v>3.1</v>
      </c>
      <c r="C15" s="61">
        <v>4.9000000000000004</v>
      </c>
      <c r="D15" s="62">
        <f t="shared" si="0"/>
        <v>1.8000000000000002E-2</v>
      </c>
      <c r="E15" s="60">
        <v>-5</v>
      </c>
    </row>
    <row r="16" spans="1:5" ht="25.5" x14ac:dyDescent="0.2">
      <c r="A16" s="63" t="s">
        <v>199</v>
      </c>
      <c r="B16" s="64" t="s">
        <v>200</v>
      </c>
      <c r="C16" s="61">
        <v>4</v>
      </c>
      <c r="D16" s="62">
        <f t="shared" si="0"/>
        <v>0.04</v>
      </c>
      <c r="E16" s="60">
        <v>-5</v>
      </c>
    </row>
  </sheetData>
  <phoneticPr fontId="2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workbookViewId="0"/>
  </sheetViews>
  <sheetFormatPr defaultRowHeight="12.75" x14ac:dyDescent="0.2"/>
  <cols>
    <col min="4" max="4" width="11.140625" customWidth="1"/>
    <col min="5" max="7" width="11.42578125" customWidth="1"/>
  </cols>
  <sheetData>
    <row r="1" spans="1:7" x14ac:dyDescent="0.2">
      <c r="A1" s="7" t="s">
        <v>201</v>
      </c>
      <c r="B1" s="7" t="s">
        <v>202</v>
      </c>
      <c r="C1" s="7" t="s">
        <v>188</v>
      </c>
      <c r="D1" s="7" t="s">
        <v>203</v>
      </c>
      <c r="E1" s="7" t="s">
        <v>204</v>
      </c>
      <c r="F1" s="7" t="s">
        <v>205</v>
      </c>
      <c r="G1" s="7" t="s">
        <v>206</v>
      </c>
    </row>
    <row r="2" spans="1:7" x14ac:dyDescent="0.2">
      <c r="D2" s="7" t="str">
        <f>"from "&amp;D17</f>
        <v>from 2000</v>
      </c>
      <c r="E2" s="65" t="s">
        <v>207</v>
      </c>
      <c r="F2" s="66" t="s">
        <v>208</v>
      </c>
      <c r="G2" s="7" t="s">
        <v>209</v>
      </c>
    </row>
    <row r="3" spans="1:7" x14ac:dyDescent="0.2">
      <c r="A3" s="67"/>
      <c r="B3" s="68"/>
      <c r="C3" s="13"/>
      <c r="D3" s="13"/>
      <c r="E3" s="13"/>
      <c r="F3" s="13"/>
      <c r="G3" s="13"/>
    </row>
    <row r="4" spans="1:7" x14ac:dyDescent="0.2">
      <c r="A4" s="67">
        <v>2000</v>
      </c>
      <c r="B4" s="67">
        <f t="shared" ref="B4:B11" ca="1" si="0">INT(RAND()*$D$17)+1</f>
        <v>698</v>
      </c>
      <c r="C4" s="69">
        <f t="shared" ref="C4:C11" ca="1" si="1">IF(B4=0,NA(),B4)</f>
        <v>698</v>
      </c>
      <c r="D4" s="69">
        <f t="shared" ref="D4:D11" ca="1" si="2">IF(B4=0,NA(),$D$17-B4)</f>
        <v>1302</v>
      </c>
      <c r="E4" s="13" t="e">
        <f>NA()</f>
        <v>#N/A</v>
      </c>
      <c r="F4" s="13" t="e">
        <f>NA()</f>
        <v>#N/A</v>
      </c>
      <c r="G4" s="13">
        <f ca="1">IF(B4&gt;0,IF(MAX($B$3:$B3)=0,D4,NA()),NA())</f>
        <v>1302</v>
      </c>
    </row>
    <row r="5" spans="1:7" x14ac:dyDescent="0.2">
      <c r="A5" s="67">
        <v>2001</v>
      </c>
      <c r="B5" s="67">
        <f t="shared" ca="1" si="0"/>
        <v>627</v>
      </c>
      <c r="C5" s="69">
        <f t="shared" ca="1" si="1"/>
        <v>627</v>
      </c>
      <c r="D5" s="69">
        <f t="shared" ca="1" si="2"/>
        <v>1373</v>
      </c>
      <c r="E5" s="13" t="e">
        <f ca="1">IF(AND(ISNA(G5),B5&gt;=LOOKUP(9.999E+307,$B$3:$B4)),D5,NA())</f>
        <v>#N/A</v>
      </c>
      <c r="F5" s="13">
        <f ca="1">IF(AND(ISNA(G5),B5&lt;LOOKUP(9.999E+307,$B$3:$B4)),D5,NA())</f>
        <v>1373</v>
      </c>
      <c r="G5" s="13" t="e">
        <f ca="1">IF(B5&gt;0,IF(MAX($B$3:$B4)=0,D5,NA()),NA())</f>
        <v>#N/A</v>
      </c>
    </row>
    <row r="6" spans="1:7" x14ac:dyDescent="0.2">
      <c r="A6" s="67">
        <v>2002</v>
      </c>
      <c r="B6" s="67">
        <f t="shared" ca="1" si="0"/>
        <v>1185</v>
      </c>
      <c r="C6" s="69">
        <f t="shared" ca="1" si="1"/>
        <v>1185</v>
      </c>
      <c r="D6" s="69">
        <f t="shared" ca="1" si="2"/>
        <v>815</v>
      </c>
      <c r="E6" s="13">
        <f ca="1">IF(AND(ISNA(G6),B6&gt;=LOOKUP(9.999E+307,$B$3:$B5)),D6,NA())</f>
        <v>815</v>
      </c>
      <c r="F6" s="13" t="e">
        <f ca="1">IF(AND(ISNA(G6),B6&lt;LOOKUP(9.999E+307,$B$3:$B5)),D6,NA())</f>
        <v>#N/A</v>
      </c>
      <c r="G6" s="13" t="e">
        <f ca="1">IF(B6&gt;0,IF(MAX($B$3:$B5)=0,D6,NA()),NA())</f>
        <v>#N/A</v>
      </c>
    </row>
    <row r="7" spans="1:7" x14ac:dyDescent="0.2">
      <c r="A7" s="67">
        <v>2003</v>
      </c>
      <c r="B7" s="67">
        <f t="shared" ca="1" si="0"/>
        <v>778</v>
      </c>
      <c r="C7" s="69">
        <f t="shared" ca="1" si="1"/>
        <v>778</v>
      </c>
      <c r="D7" s="69">
        <f t="shared" ca="1" si="2"/>
        <v>1222</v>
      </c>
      <c r="E7" s="13" t="e">
        <f ca="1">IF(AND(ISNA(G7),B7&gt;=LOOKUP(9.999E+307,$B$3:$B6)),D7,NA())</f>
        <v>#N/A</v>
      </c>
      <c r="F7" s="13">
        <f ca="1">IF(AND(ISNA(G7),B7&lt;LOOKUP(9.999E+307,$B$3:$B6)),D7,NA())</f>
        <v>1222</v>
      </c>
      <c r="G7" s="13" t="e">
        <f ca="1">IF(B7&gt;0,IF(MAX($B$3:$B6)=0,D7,NA()),NA())</f>
        <v>#N/A</v>
      </c>
    </row>
    <row r="8" spans="1:7" x14ac:dyDescent="0.2">
      <c r="A8" s="67">
        <v>2004</v>
      </c>
      <c r="B8" s="67">
        <f t="shared" ca="1" si="0"/>
        <v>923</v>
      </c>
      <c r="C8" s="69">
        <f t="shared" ca="1" si="1"/>
        <v>923</v>
      </c>
      <c r="D8" s="69">
        <f t="shared" ca="1" si="2"/>
        <v>1077</v>
      </c>
      <c r="E8" s="13">
        <f ca="1">IF(AND(ISNA(G8),B8&gt;=LOOKUP(9.999E+307,$B$3:$B7)),D8,NA())</f>
        <v>1077</v>
      </c>
      <c r="F8" s="13" t="e">
        <f ca="1">IF(AND(ISNA(G8),B8&lt;LOOKUP(9.999E+307,$B$3:$B7)),D8,NA())</f>
        <v>#N/A</v>
      </c>
      <c r="G8" s="13" t="e">
        <f ca="1">IF(B8&gt;0,IF(MAX($B$3:$B7)=0,D8,NA()),NA())</f>
        <v>#N/A</v>
      </c>
    </row>
    <row r="9" spans="1:7" x14ac:dyDescent="0.2">
      <c r="A9" s="67">
        <v>2005</v>
      </c>
      <c r="B9" s="67">
        <f t="shared" ca="1" si="0"/>
        <v>599</v>
      </c>
      <c r="C9" s="69">
        <f t="shared" ca="1" si="1"/>
        <v>599</v>
      </c>
      <c r="D9" s="69">
        <f t="shared" ca="1" si="2"/>
        <v>1401</v>
      </c>
      <c r="E9" s="13" t="e">
        <f ca="1">IF(AND(ISNA(G9),B9&gt;=LOOKUP(9.999E+307,$B$3:$B8)),D9,NA())</f>
        <v>#N/A</v>
      </c>
      <c r="F9" s="13">
        <f ca="1">IF(AND(ISNA(G9),B9&lt;LOOKUP(9.999E+307,$B$3:$B8)),D9,NA())</f>
        <v>1401</v>
      </c>
      <c r="G9" s="13" t="e">
        <f ca="1">IF(B9&gt;0,IF(MAX($B$3:$B8)=0,D9,NA()),NA())</f>
        <v>#N/A</v>
      </c>
    </row>
    <row r="10" spans="1:7" x14ac:dyDescent="0.2">
      <c r="A10" s="67">
        <v>2006</v>
      </c>
      <c r="B10" s="67">
        <f t="shared" ca="1" si="0"/>
        <v>1769</v>
      </c>
      <c r="C10" s="69">
        <f t="shared" ca="1" si="1"/>
        <v>1769</v>
      </c>
      <c r="D10" s="69">
        <f t="shared" ca="1" si="2"/>
        <v>231</v>
      </c>
      <c r="E10" s="13">
        <f ca="1">IF(AND(ISNA(G10),B10&gt;=LOOKUP(9.999E+307,$B$3:$B9)),D10,NA())</f>
        <v>231</v>
      </c>
      <c r="F10" s="13" t="e">
        <f ca="1">IF(AND(ISNA(G10),B10&lt;LOOKUP(9.999E+307,$B$3:$B9)),D10,NA())</f>
        <v>#N/A</v>
      </c>
      <c r="G10" s="13" t="e">
        <f ca="1">IF(B10&gt;0,IF(MAX($B$3:$B9)=0,D10,NA()),NA())</f>
        <v>#N/A</v>
      </c>
    </row>
    <row r="11" spans="1:7" x14ac:dyDescent="0.2">
      <c r="A11" s="67">
        <v>2007</v>
      </c>
      <c r="B11" s="67">
        <f t="shared" ca="1" si="0"/>
        <v>367</v>
      </c>
      <c r="C11" s="69">
        <f t="shared" ca="1" si="1"/>
        <v>367</v>
      </c>
      <c r="D11" s="69">
        <f t="shared" ca="1" si="2"/>
        <v>1633</v>
      </c>
      <c r="E11" s="13" t="e">
        <f ca="1">IF(AND(ISNA(G11),B11&gt;=LOOKUP(9.999E+307,$B$3:$B10)),D11,NA())</f>
        <v>#N/A</v>
      </c>
      <c r="F11" s="13">
        <f ca="1">IF(AND(ISNA(G11),B11&lt;LOOKUP(9.999E+307,$B$3:$B10)),D11,NA())</f>
        <v>1633</v>
      </c>
      <c r="G11" s="13" t="e">
        <f ca="1">IF(B11&gt;0,IF(MAX($B$3:$B10)=0,D11,NA()),NA())</f>
        <v>#N/A</v>
      </c>
    </row>
    <row r="12" spans="1:7" x14ac:dyDescent="0.2">
      <c r="A12" s="67"/>
      <c r="B12" s="68"/>
      <c r="C12" s="13"/>
      <c r="D12" s="13"/>
      <c r="E12" s="13"/>
      <c r="F12" s="13"/>
      <c r="G12" s="13"/>
    </row>
    <row r="17" spans="2:4" x14ac:dyDescent="0.2">
      <c r="B17" t="s">
        <v>210</v>
      </c>
      <c r="D17" s="67">
        <v>2000</v>
      </c>
    </row>
    <row r="21" spans="2:4" x14ac:dyDescent="0.2">
      <c r="C21" s="70"/>
    </row>
    <row r="22" spans="2:4" x14ac:dyDescent="0.2">
      <c r="C22" s="70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30"/>
  <sheetViews>
    <sheetView workbookViewId="0"/>
  </sheetViews>
  <sheetFormatPr defaultRowHeight="12.75" x14ac:dyDescent="0.2"/>
  <sheetData>
    <row r="2" spans="1:3" x14ac:dyDescent="0.2">
      <c r="B2" s="27">
        <v>39114</v>
      </c>
      <c r="C2" s="28">
        <v>25</v>
      </c>
    </row>
    <row r="3" spans="1:3" x14ac:dyDescent="0.2">
      <c r="B3" s="27">
        <v>39142</v>
      </c>
      <c r="C3" s="28">
        <v>19</v>
      </c>
    </row>
    <row r="4" spans="1:3" x14ac:dyDescent="0.2">
      <c r="A4" s="29"/>
      <c r="B4" s="27">
        <v>39173</v>
      </c>
      <c r="C4" s="28">
        <v>17</v>
      </c>
    </row>
    <row r="5" spans="1:3" x14ac:dyDescent="0.2">
      <c r="A5" s="29"/>
      <c r="B5" s="27">
        <v>39203</v>
      </c>
      <c r="C5" s="28">
        <v>10</v>
      </c>
    </row>
    <row r="6" spans="1:3" x14ac:dyDescent="0.2">
      <c r="A6" s="29"/>
      <c r="B6" s="27">
        <v>39234</v>
      </c>
      <c r="C6" s="28">
        <v>12</v>
      </c>
    </row>
    <row r="7" spans="1:3" x14ac:dyDescent="0.2">
      <c r="A7" s="29"/>
      <c r="B7" s="27">
        <v>39264</v>
      </c>
      <c r="C7" s="28">
        <v>35</v>
      </c>
    </row>
    <row r="8" spans="1:3" x14ac:dyDescent="0.2">
      <c r="A8" s="29"/>
      <c r="B8" s="27">
        <v>39295</v>
      </c>
      <c r="C8" s="28">
        <v>23</v>
      </c>
    </row>
    <row r="9" spans="1:3" x14ac:dyDescent="0.2">
      <c r="A9" s="29"/>
      <c r="B9" s="27">
        <v>39326</v>
      </c>
      <c r="C9" s="28">
        <v>20</v>
      </c>
    </row>
    <row r="10" spans="1:3" x14ac:dyDescent="0.2">
      <c r="A10" s="29"/>
      <c r="B10" s="27">
        <v>39356</v>
      </c>
      <c r="C10" s="28">
        <v>23</v>
      </c>
    </row>
    <row r="11" spans="1:3" x14ac:dyDescent="0.2">
      <c r="A11" s="29"/>
      <c r="B11" s="27">
        <v>39387</v>
      </c>
      <c r="C11" s="28">
        <v>35</v>
      </c>
    </row>
    <row r="12" spans="1:3" x14ac:dyDescent="0.2">
      <c r="A12" s="29"/>
      <c r="B12" s="27">
        <v>39417</v>
      </c>
      <c r="C12" s="28">
        <v>28</v>
      </c>
    </row>
    <row r="13" spans="1:3" x14ac:dyDescent="0.2">
      <c r="A13" s="29"/>
      <c r="B13" s="27">
        <v>39448</v>
      </c>
      <c r="C13" s="28">
        <v>12</v>
      </c>
    </row>
    <row r="14" spans="1:3" x14ac:dyDescent="0.2">
      <c r="A14" s="29"/>
      <c r="B14" s="27">
        <v>39479</v>
      </c>
      <c r="C14" s="28">
        <v>18</v>
      </c>
    </row>
    <row r="15" spans="1:3" x14ac:dyDescent="0.2">
      <c r="A15" s="29"/>
      <c r="B15" s="27">
        <v>39508</v>
      </c>
      <c r="C15" s="28">
        <v>22</v>
      </c>
    </row>
    <row r="16" spans="1:3" x14ac:dyDescent="0.2">
      <c r="A16" s="29"/>
      <c r="B16" s="27">
        <v>39539</v>
      </c>
      <c r="C16" s="28"/>
    </row>
    <row r="17" spans="1:5" x14ac:dyDescent="0.2">
      <c r="A17" s="29"/>
      <c r="B17" s="27">
        <v>39569</v>
      </c>
      <c r="C17" s="28"/>
    </row>
    <row r="18" spans="1:5" x14ac:dyDescent="0.2">
      <c r="A18" s="29"/>
      <c r="B18" s="27">
        <v>39600</v>
      </c>
      <c r="C18" s="28"/>
    </row>
    <row r="19" spans="1:5" x14ac:dyDescent="0.2">
      <c r="A19" s="29"/>
      <c r="B19" s="27">
        <v>39630</v>
      </c>
      <c r="C19" s="28"/>
    </row>
    <row r="20" spans="1:5" x14ac:dyDescent="0.2">
      <c r="A20" s="29"/>
      <c r="B20" s="27">
        <v>39661</v>
      </c>
      <c r="C20" s="28"/>
    </row>
    <row r="21" spans="1:5" x14ac:dyDescent="0.2">
      <c r="A21" s="29"/>
      <c r="B21" s="27">
        <v>39692</v>
      </c>
      <c r="C21" s="28"/>
    </row>
    <row r="22" spans="1:5" x14ac:dyDescent="0.2">
      <c r="A22" s="29"/>
      <c r="B22" s="27">
        <v>39722</v>
      </c>
      <c r="C22" s="28"/>
    </row>
    <row r="23" spans="1:5" x14ac:dyDescent="0.2">
      <c r="A23" s="29"/>
      <c r="B23" s="27">
        <v>39753</v>
      </c>
      <c r="C23" s="28"/>
    </row>
    <row r="24" spans="1:5" x14ac:dyDescent="0.2">
      <c r="A24" s="29"/>
      <c r="B24" s="27">
        <v>39783</v>
      </c>
      <c r="C24" s="28"/>
    </row>
    <row r="25" spans="1:5" x14ac:dyDescent="0.2">
      <c r="A25" s="29"/>
      <c r="B25" s="27">
        <v>39814</v>
      </c>
      <c r="C25" s="28"/>
    </row>
    <row r="26" spans="1:5" x14ac:dyDescent="0.2">
      <c r="A26" s="29"/>
    </row>
    <row r="27" spans="1:5" x14ac:dyDescent="0.2">
      <c r="A27" s="29"/>
    </row>
    <row r="28" spans="1:5" x14ac:dyDescent="0.2">
      <c r="A28" s="29"/>
      <c r="E28" t="s">
        <v>220</v>
      </c>
    </row>
    <row r="30" spans="1:5" x14ac:dyDescent="0.2">
      <c r="E30" t="s">
        <v>219</v>
      </c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A2387"/>
  <sheetViews>
    <sheetView workbookViewId="0"/>
  </sheetViews>
  <sheetFormatPr defaultRowHeight="12.75" x14ac:dyDescent="0.2"/>
  <cols>
    <col min="1" max="1" width="5" bestFit="1" customWidth="1"/>
    <col min="2" max="2" width="17.42578125" bestFit="1" customWidth="1"/>
    <col min="3" max="3" width="5.7109375" bestFit="1" customWidth="1"/>
    <col min="4" max="4" width="10.85546875" bestFit="1" customWidth="1"/>
    <col min="5" max="5" width="9" bestFit="1" customWidth="1"/>
    <col min="6" max="6" width="8" bestFit="1" customWidth="1"/>
    <col min="7" max="7" width="9" bestFit="1" customWidth="1"/>
    <col min="8" max="8" width="7.42578125" bestFit="1" customWidth="1"/>
    <col min="9" max="9" width="13.28515625" bestFit="1" customWidth="1"/>
    <col min="10" max="10" width="8.5703125" bestFit="1" customWidth="1"/>
    <col min="11" max="11" width="18.5703125" bestFit="1" customWidth="1"/>
    <col min="12" max="12" width="8.7109375" bestFit="1" customWidth="1"/>
    <col min="13" max="13" width="12.85546875" bestFit="1" customWidth="1"/>
    <col min="14" max="14" width="18.140625" bestFit="1" customWidth="1"/>
    <col min="15" max="15" width="9.85546875" customWidth="1"/>
  </cols>
  <sheetData>
    <row r="1" spans="1:14" x14ac:dyDescent="0.2">
      <c r="A1" s="73"/>
      <c r="H1" s="13"/>
    </row>
    <row r="2" spans="1:14" x14ac:dyDescent="0.2">
      <c r="D2" s="74"/>
      <c r="E2" s="74"/>
      <c r="F2" s="75"/>
    </row>
    <row r="3" spans="1:14" x14ac:dyDescent="0.2">
      <c r="B3" s="76"/>
    </row>
    <row r="4" spans="1:14" x14ac:dyDescent="0.2">
      <c r="B4" s="7" t="s">
        <v>221</v>
      </c>
      <c r="C4" s="26" t="s">
        <v>222</v>
      </c>
      <c r="D4" s="77" t="s">
        <v>223</v>
      </c>
      <c r="E4" s="77" t="s">
        <v>224</v>
      </c>
      <c r="F4" s="77" t="s">
        <v>225</v>
      </c>
      <c r="G4" s="77" t="s">
        <v>226</v>
      </c>
      <c r="H4" s="77" t="s">
        <v>227</v>
      </c>
      <c r="I4" s="77" t="s">
        <v>228</v>
      </c>
      <c r="J4" s="77" t="s">
        <v>229</v>
      </c>
      <c r="K4" s="77" t="s">
        <v>230</v>
      </c>
      <c r="L4" s="77" t="s">
        <v>231</v>
      </c>
      <c r="M4" s="77" t="s">
        <v>232</v>
      </c>
      <c r="N4" s="77" t="s">
        <v>233</v>
      </c>
    </row>
    <row r="5" spans="1:14" x14ac:dyDescent="0.2">
      <c r="B5" s="5" t="s">
        <v>234</v>
      </c>
      <c r="C5">
        <v>1960</v>
      </c>
      <c r="D5">
        <v>179323175</v>
      </c>
      <c r="E5">
        <v>3384200</v>
      </c>
      <c r="F5">
        <v>288460</v>
      </c>
      <c r="G5">
        <v>3095700</v>
      </c>
      <c r="H5">
        <v>9110</v>
      </c>
      <c r="I5">
        <v>17190</v>
      </c>
      <c r="J5">
        <v>107840</v>
      </c>
      <c r="K5">
        <v>154320</v>
      </c>
      <c r="L5">
        <v>912100</v>
      </c>
      <c r="M5">
        <v>1855400</v>
      </c>
      <c r="N5">
        <v>328200</v>
      </c>
    </row>
    <row r="6" spans="1:14" x14ac:dyDescent="0.2">
      <c r="B6" s="5" t="s">
        <v>234</v>
      </c>
      <c r="C6">
        <v>1961</v>
      </c>
      <c r="D6">
        <v>182992000</v>
      </c>
      <c r="E6">
        <v>3488000</v>
      </c>
      <c r="F6">
        <v>289390</v>
      </c>
      <c r="G6">
        <v>3198600</v>
      </c>
      <c r="H6">
        <v>8740</v>
      </c>
      <c r="I6">
        <v>17220</v>
      </c>
      <c r="J6">
        <v>106670</v>
      </c>
      <c r="K6">
        <v>156760</v>
      </c>
      <c r="L6">
        <v>949600</v>
      </c>
      <c r="M6">
        <v>1913000</v>
      </c>
      <c r="N6">
        <v>336000</v>
      </c>
    </row>
    <row r="7" spans="1:14" x14ac:dyDescent="0.2">
      <c r="B7" s="5" t="s">
        <v>234</v>
      </c>
      <c r="C7">
        <v>1962</v>
      </c>
      <c r="D7">
        <v>185771000</v>
      </c>
      <c r="E7">
        <v>3752200</v>
      </c>
      <c r="F7">
        <v>301510</v>
      </c>
      <c r="G7">
        <v>3450700</v>
      </c>
      <c r="H7">
        <v>8530</v>
      </c>
      <c r="I7">
        <v>17550</v>
      </c>
      <c r="J7">
        <v>110860</v>
      </c>
      <c r="K7">
        <v>164570</v>
      </c>
      <c r="L7">
        <v>994300</v>
      </c>
      <c r="M7">
        <v>2089600</v>
      </c>
      <c r="N7">
        <v>366800</v>
      </c>
    </row>
    <row r="8" spans="1:14" x14ac:dyDescent="0.2">
      <c r="B8" s="5" t="s">
        <v>234</v>
      </c>
      <c r="C8">
        <v>1963</v>
      </c>
      <c r="D8">
        <v>188483000</v>
      </c>
      <c r="E8">
        <v>4109500</v>
      </c>
      <c r="F8">
        <v>316970</v>
      </c>
      <c r="G8">
        <v>3792500</v>
      </c>
      <c r="H8">
        <v>8640</v>
      </c>
      <c r="I8">
        <v>17650</v>
      </c>
      <c r="J8">
        <v>116470</v>
      </c>
      <c r="K8">
        <v>174210</v>
      </c>
      <c r="L8">
        <v>1086400</v>
      </c>
      <c r="M8">
        <v>2297800</v>
      </c>
      <c r="N8">
        <v>408300</v>
      </c>
    </row>
    <row r="9" spans="1:14" x14ac:dyDescent="0.2">
      <c r="B9" s="5" t="s">
        <v>234</v>
      </c>
      <c r="C9">
        <v>1964</v>
      </c>
      <c r="D9">
        <v>191141000</v>
      </c>
      <c r="E9">
        <v>4564600</v>
      </c>
      <c r="F9">
        <v>364220</v>
      </c>
      <c r="G9">
        <v>4200400</v>
      </c>
      <c r="H9">
        <v>9360</v>
      </c>
      <c r="I9">
        <v>21420</v>
      </c>
      <c r="J9">
        <v>130390</v>
      </c>
      <c r="K9">
        <v>203050</v>
      </c>
      <c r="L9">
        <v>1213200</v>
      </c>
      <c r="M9">
        <v>2514400</v>
      </c>
      <c r="N9">
        <v>472800</v>
      </c>
    </row>
    <row r="10" spans="1:14" x14ac:dyDescent="0.2">
      <c r="B10" s="5" t="s">
        <v>234</v>
      </c>
      <c r="C10">
        <v>1965</v>
      </c>
      <c r="D10">
        <v>193526000</v>
      </c>
      <c r="E10">
        <v>4739400</v>
      </c>
      <c r="F10">
        <v>387390</v>
      </c>
      <c r="G10">
        <v>4352000</v>
      </c>
      <c r="H10">
        <v>9960</v>
      </c>
      <c r="I10">
        <v>23410</v>
      </c>
      <c r="J10">
        <v>138690</v>
      </c>
      <c r="K10">
        <v>215330</v>
      </c>
      <c r="L10">
        <v>1282500</v>
      </c>
      <c r="M10">
        <v>2572600</v>
      </c>
      <c r="N10">
        <v>496900</v>
      </c>
    </row>
    <row r="11" spans="1:14" x14ac:dyDescent="0.2">
      <c r="B11" s="5" t="s">
        <v>234</v>
      </c>
      <c r="C11">
        <v>1966</v>
      </c>
      <c r="D11">
        <v>195576000</v>
      </c>
      <c r="E11">
        <v>5223500</v>
      </c>
      <c r="F11">
        <v>430180</v>
      </c>
      <c r="G11">
        <v>4793300</v>
      </c>
      <c r="H11">
        <v>11040</v>
      </c>
      <c r="I11">
        <v>25820</v>
      </c>
      <c r="J11">
        <v>157990</v>
      </c>
      <c r="K11">
        <v>235330</v>
      </c>
      <c r="L11">
        <v>1410100</v>
      </c>
      <c r="M11">
        <v>2822000</v>
      </c>
      <c r="N11">
        <v>561200</v>
      </c>
    </row>
    <row r="12" spans="1:14" x14ac:dyDescent="0.2">
      <c r="B12" s="5" t="s">
        <v>234</v>
      </c>
      <c r="C12">
        <v>1967</v>
      </c>
      <c r="D12">
        <v>197457000</v>
      </c>
      <c r="E12">
        <v>5903400</v>
      </c>
      <c r="F12">
        <v>499930</v>
      </c>
      <c r="G12">
        <v>5403500</v>
      </c>
      <c r="H12">
        <v>12240</v>
      </c>
      <c r="I12">
        <v>27620</v>
      </c>
      <c r="J12">
        <v>202910</v>
      </c>
      <c r="K12">
        <v>257160</v>
      </c>
      <c r="L12">
        <v>1632100</v>
      </c>
      <c r="M12">
        <v>3111600</v>
      </c>
      <c r="N12">
        <v>659800</v>
      </c>
    </row>
    <row r="13" spans="1:14" x14ac:dyDescent="0.2">
      <c r="B13" s="5" t="s">
        <v>234</v>
      </c>
      <c r="C13">
        <v>1968</v>
      </c>
      <c r="D13">
        <v>199399000</v>
      </c>
      <c r="E13">
        <v>6720200</v>
      </c>
      <c r="F13">
        <v>595010</v>
      </c>
      <c r="G13">
        <v>6125200</v>
      </c>
      <c r="H13">
        <v>13800</v>
      </c>
      <c r="I13">
        <v>31670</v>
      </c>
      <c r="J13">
        <v>262840</v>
      </c>
      <c r="K13">
        <v>286700</v>
      </c>
      <c r="L13">
        <v>1858900</v>
      </c>
      <c r="M13">
        <v>3482700</v>
      </c>
      <c r="N13">
        <v>783600</v>
      </c>
    </row>
    <row r="14" spans="1:14" x14ac:dyDescent="0.2">
      <c r="B14" s="5" t="s">
        <v>234</v>
      </c>
      <c r="C14">
        <v>1969</v>
      </c>
      <c r="D14">
        <v>201385000</v>
      </c>
      <c r="E14">
        <v>7410900</v>
      </c>
      <c r="F14">
        <v>661870</v>
      </c>
      <c r="G14">
        <v>6749000</v>
      </c>
      <c r="H14">
        <v>14760</v>
      </c>
      <c r="I14">
        <v>37170</v>
      </c>
      <c r="J14">
        <v>298850</v>
      </c>
      <c r="K14">
        <v>311090</v>
      </c>
      <c r="L14">
        <v>1981900</v>
      </c>
      <c r="M14">
        <v>3888600</v>
      </c>
      <c r="N14">
        <v>878500</v>
      </c>
    </row>
    <row r="15" spans="1:14" x14ac:dyDescent="0.2">
      <c r="B15" s="5" t="s">
        <v>234</v>
      </c>
      <c r="C15">
        <v>1970</v>
      </c>
      <c r="D15">
        <v>203235298</v>
      </c>
      <c r="E15">
        <v>8098000</v>
      </c>
      <c r="F15">
        <v>738820</v>
      </c>
      <c r="G15">
        <v>7359200</v>
      </c>
      <c r="H15">
        <v>16000</v>
      </c>
      <c r="I15">
        <v>37990</v>
      </c>
      <c r="J15">
        <v>349860</v>
      </c>
      <c r="K15">
        <v>334970</v>
      </c>
      <c r="L15">
        <v>2205000</v>
      </c>
      <c r="M15">
        <v>4225800</v>
      </c>
      <c r="N15">
        <v>928400</v>
      </c>
    </row>
    <row r="16" spans="1:14" x14ac:dyDescent="0.2">
      <c r="B16" s="5" t="s">
        <v>234</v>
      </c>
      <c r="C16">
        <v>1971</v>
      </c>
      <c r="D16">
        <v>206212000</v>
      </c>
      <c r="E16">
        <v>8588200</v>
      </c>
      <c r="F16">
        <v>816500</v>
      </c>
      <c r="G16">
        <v>7771700</v>
      </c>
      <c r="H16">
        <v>17780</v>
      </c>
      <c r="I16">
        <v>42260</v>
      </c>
      <c r="J16">
        <v>387700</v>
      </c>
      <c r="K16">
        <v>368760</v>
      </c>
      <c r="L16">
        <v>2399300</v>
      </c>
      <c r="M16">
        <v>4424200</v>
      </c>
      <c r="N16">
        <v>948200</v>
      </c>
    </row>
    <row r="17" spans="2:27" x14ac:dyDescent="0.2">
      <c r="B17" s="5" t="s">
        <v>234</v>
      </c>
      <c r="C17">
        <v>1972</v>
      </c>
      <c r="D17">
        <v>208230000</v>
      </c>
      <c r="E17">
        <v>8248800</v>
      </c>
      <c r="F17">
        <v>834900</v>
      </c>
      <c r="G17">
        <v>7413900</v>
      </c>
      <c r="H17">
        <v>18670</v>
      </c>
      <c r="I17">
        <v>46850</v>
      </c>
      <c r="J17">
        <v>376290</v>
      </c>
      <c r="K17">
        <v>393090</v>
      </c>
      <c r="L17">
        <v>2375500</v>
      </c>
      <c r="M17">
        <v>4151200</v>
      </c>
      <c r="N17">
        <v>887200</v>
      </c>
    </row>
    <row r="18" spans="2:27" x14ac:dyDescent="0.2">
      <c r="B18" s="5" t="s">
        <v>234</v>
      </c>
      <c r="C18">
        <v>1973</v>
      </c>
      <c r="D18">
        <v>209851000</v>
      </c>
      <c r="E18">
        <v>8718100</v>
      </c>
      <c r="F18">
        <v>875910</v>
      </c>
      <c r="G18">
        <v>7842200</v>
      </c>
      <c r="H18">
        <v>19640</v>
      </c>
      <c r="I18">
        <v>51400</v>
      </c>
      <c r="J18">
        <v>384220</v>
      </c>
      <c r="K18">
        <v>420650</v>
      </c>
      <c r="L18">
        <v>2565500</v>
      </c>
      <c r="M18">
        <v>4347900</v>
      </c>
      <c r="N18">
        <v>928800</v>
      </c>
    </row>
    <row r="19" spans="2:27" x14ac:dyDescent="0.2">
      <c r="B19" s="5" t="s">
        <v>234</v>
      </c>
      <c r="C19">
        <v>1974</v>
      </c>
      <c r="D19">
        <v>211392000</v>
      </c>
      <c r="E19">
        <v>10253400</v>
      </c>
      <c r="F19">
        <v>974720</v>
      </c>
      <c r="G19">
        <v>9278700</v>
      </c>
      <c r="H19">
        <v>20710</v>
      </c>
      <c r="I19">
        <v>55400</v>
      </c>
      <c r="J19">
        <v>442400</v>
      </c>
      <c r="K19">
        <v>456210</v>
      </c>
      <c r="L19">
        <v>3039200</v>
      </c>
      <c r="M19">
        <v>5262500</v>
      </c>
      <c r="N19">
        <v>977100</v>
      </c>
    </row>
    <row r="20" spans="2:27" x14ac:dyDescent="0.2">
      <c r="B20" s="5" t="s">
        <v>234</v>
      </c>
      <c r="C20">
        <v>1975</v>
      </c>
      <c r="D20">
        <v>213124000</v>
      </c>
      <c r="E20">
        <v>11292400</v>
      </c>
      <c r="F20">
        <v>1039710</v>
      </c>
      <c r="G20">
        <v>10252700</v>
      </c>
      <c r="H20">
        <v>20510</v>
      </c>
      <c r="I20">
        <v>56090</v>
      </c>
      <c r="J20">
        <v>470500</v>
      </c>
      <c r="K20">
        <v>492620</v>
      </c>
      <c r="L20">
        <v>3265300</v>
      </c>
      <c r="M20">
        <v>5977700</v>
      </c>
      <c r="N20">
        <v>1009600</v>
      </c>
    </row>
    <row r="21" spans="2:27" x14ac:dyDescent="0.2">
      <c r="B21" s="5" t="s">
        <v>234</v>
      </c>
      <c r="C21">
        <v>1976</v>
      </c>
      <c r="D21">
        <v>214659000</v>
      </c>
      <c r="E21">
        <v>11349700</v>
      </c>
      <c r="F21">
        <v>1004210</v>
      </c>
      <c r="G21">
        <v>10345500</v>
      </c>
      <c r="H21">
        <v>18780</v>
      </c>
      <c r="I21">
        <v>57080</v>
      </c>
      <c r="J21">
        <v>427810</v>
      </c>
      <c r="K21">
        <v>500530</v>
      </c>
      <c r="L21">
        <v>3108700</v>
      </c>
      <c r="M21">
        <v>6270800</v>
      </c>
      <c r="N21">
        <v>966000</v>
      </c>
    </row>
    <row r="22" spans="2:27" x14ac:dyDescent="0.2">
      <c r="B22" s="5" t="s">
        <v>234</v>
      </c>
      <c r="C22">
        <v>1977</v>
      </c>
      <c r="D22">
        <v>216332000</v>
      </c>
      <c r="E22">
        <v>10984500</v>
      </c>
      <c r="F22">
        <v>1029580</v>
      </c>
      <c r="G22">
        <v>9955000</v>
      </c>
      <c r="H22">
        <v>19120</v>
      </c>
      <c r="I22">
        <v>63500</v>
      </c>
      <c r="J22">
        <v>412610</v>
      </c>
      <c r="K22">
        <v>534350</v>
      </c>
      <c r="L22">
        <v>3071500</v>
      </c>
      <c r="M22">
        <v>5905700</v>
      </c>
      <c r="N22">
        <v>977700</v>
      </c>
    </row>
    <row r="23" spans="2:27" x14ac:dyDescent="0.2">
      <c r="B23" s="5" t="s">
        <v>234</v>
      </c>
      <c r="C23">
        <v>1978</v>
      </c>
      <c r="D23">
        <v>218059000</v>
      </c>
      <c r="E23">
        <v>11209000</v>
      </c>
      <c r="F23">
        <v>1085550</v>
      </c>
      <c r="G23">
        <v>10123400</v>
      </c>
      <c r="H23">
        <v>19560</v>
      </c>
      <c r="I23">
        <v>67610</v>
      </c>
      <c r="J23">
        <v>426930</v>
      </c>
      <c r="K23">
        <v>571460</v>
      </c>
      <c r="L23">
        <v>3128300</v>
      </c>
      <c r="M23">
        <v>5991000</v>
      </c>
      <c r="N23">
        <v>1004100</v>
      </c>
    </row>
    <row r="24" spans="2:27" x14ac:dyDescent="0.2">
      <c r="B24" s="5" t="s">
        <v>234</v>
      </c>
      <c r="C24">
        <v>1979</v>
      </c>
      <c r="D24">
        <v>220099000</v>
      </c>
      <c r="E24">
        <v>12249500</v>
      </c>
      <c r="F24">
        <v>1208030</v>
      </c>
      <c r="G24">
        <v>11041500</v>
      </c>
      <c r="H24">
        <v>21460</v>
      </c>
      <c r="I24">
        <v>76390</v>
      </c>
      <c r="J24">
        <v>480700</v>
      </c>
      <c r="K24">
        <v>629480</v>
      </c>
      <c r="L24">
        <v>3327700</v>
      </c>
      <c r="M24">
        <v>6601000</v>
      </c>
      <c r="N24">
        <v>1112800</v>
      </c>
    </row>
    <row r="25" spans="2:27" x14ac:dyDescent="0.2">
      <c r="B25" s="5" t="s">
        <v>234</v>
      </c>
      <c r="C25">
        <v>1980</v>
      </c>
      <c r="D25">
        <v>225349264</v>
      </c>
      <c r="E25">
        <v>13408300</v>
      </c>
      <c r="F25">
        <v>1344520</v>
      </c>
      <c r="G25">
        <v>12063700</v>
      </c>
      <c r="H25">
        <v>23040</v>
      </c>
      <c r="I25">
        <v>82990</v>
      </c>
      <c r="J25">
        <v>565840</v>
      </c>
      <c r="K25">
        <v>672650</v>
      </c>
      <c r="L25">
        <v>3795200</v>
      </c>
      <c r="M25">
        <v>7136900</v>
      </c>
      <c r="N25">
        <v>1131700</v>
      </c>
    </row>
    <row r="26" spans="2:27" x14ac:dyDescent="0.2">
      <c r="B26" s="5" t="s">
        <v>234</v>
      </c>
      <c r="C26">
        <v>1981</v>
      </c>
      <c r="D26">
        <v>229146000</v>
      </c>
      <c r="E26">
        <v>13423800</v>
      </c>
      <c r="F26">
        <v>1361820</v>
      </c>
      <c r="G26">
        <v>12061900</v>
      </c>
      <c r="H26">
        <v>22520</v>
      </c>
      <c r="I26">
        <v>82500</v>
      </c>
      <c r="J26">
        <v>592910</v>
      </c>
      <c r="K26">
        <v>663900</v>
      </c>
      <c r="L26">
        <v>3779700</v>
      </c>
      <c r="M26">
        <v>7194400</v>
      </c>
      <c r="N26">
        <v>1087800</v>
      </c>
    </row>
    <row r="27" spans="2:27" x14ac:dyDescent="0.2">
      <c r="B27" s="5" t="s">
        <v>234</v>
      </c>
      <c r="C27">
        <v>1982</v>
      </c>
      <c r="D27">
        <v>231534000</v>
      </c>
      <c r="E27">
        <v>12974400</v>
      </c>
      <c r="F27">
        <v>1322390</v>
      </c>
      <c r="G27">
        <v>11652000</v>
      </c>
      <c r="H27">
        <v>21010</v>
      </c>
      <c r="I27">
        <v>78770</v>
      </c>
      <c r="J27">
        <v>553130</v>
      </c>
      <c r="K27">
        <v>669480</v>
      </c>
      <c r="L27">
        <v>3447100</v>
      </c>
      <c r="M27">
        <v>7142500</v>
      </c>
      <c r="N27">
        <v>1062400</v>
      </c>
    </row>
    <row r="28" spans="2:27" x14ac:dyDescent="0.2">
      <c r="B28" s="5" t="s">
        <v>234</v>
      </c>
      <c r="C28">
        <v>1983</v>
      </c>
      <c r="D28">
        <v>233981000</v>
      </c>
      <c r="E28">
        <v>12108600</v>
      </c>
      <c r="F28">
        <v>1258090</v>
      </c>
      <c r="G28">
        <v>10850500</v>
      </c>
      <c r="H28">
        <v>19310</v>
      </c>
      <c r="I28">
        <v>78920</v>
      </c>
      <c r="J28">
        <v>506570</v>
      </c>
      <c r="K28">
        <v>653290</v>
      </c>
      <c r="L28">
        <v>3129900</v>
      </c>
      <c r="M28">
        <v>6712800</v>
      </c>
      <c r="N28">
        <v>1007900</v>
      </c>
    </row>
    <row r="29" spans="2:27" x14ac:dyDescent="0.2">
      <c r="B29" s="5" t="s">
        <v>234</v>
      </c>
      <c r="C29">
        <v>1984</v>
      </c>
      <c r="D29">
        <v>236158000</v>
      </c>
      <c r="E29">
        <v>11881800</v>
      </c>
      <c r="F29">
        <v>1273280</v>
      </c>
      <c r="G29">
        <v>10608500</v>
      </c>
      <c r="H29">
        <v>18690</v>
      </c>
      <c r="I29">
        <v>84230</v>
      </c>
      <c r="J29">
        <v>485010</v>
      </c>
      <c r="K29">
        <v>685350</v>
      </c>
      <c r="L29">
        <v>2984400</v>
      </c>
      <c r="M29">
        <v>6591900</v>
      </c>
      <c r="N29">
        <v>1032200</v>
      </c>
    </row>
    <row r="30" spans="2:27" x14ac:dyDescent="0.2">
      <c r="B30" s="5" t="s">
        <v>234</v>
      </c>
      <c r="C30">
        <v>1985</v>
      </c>
      <c r="D30">
        <v>238740000</v>
      </c>
      <c r="E30">
        <v>12431400</v>
      </c>
      <c r="F30">
        <v>1328800</v>
      </c>
      <c r="G30">
        <v>11102600</v>
      </c>
      <c r="H30" s="29">
        <v>18976</v>
      </c>
      <c r="I30" s="29">
        <v>88670</v>
      </c>
      <c r="J30" s="29">
        <v>497874</v>
      </c>
      <c r="K30" s="29">
        <v>723246</v>
      </c>
      <c r="L30" s="29">
        <v>3073348</v>
      </c>
      <c r="M30" s="29">
        <v>6926380</v>
      </c>
      <c r="N30" s="29">
        <v>1102862</v>
      </c>
      <c r="O30" s="29"/>
      <c r="Q30" t="s">
        <v>235</v>
      </c>
      <c r="R30" t="str">
        <f ca="1">OFFSET(C4,0,R31,1,1)&amp;" for "&amp;OFFSET(B5,S33,0,1,1)</f>
        <v>Population for North Carolina</v>
      </c>
    </row>
    <row r="31" spans="2:27" x14ac:dyDescent="0.2">
      <c r="B31" s="5" t="s">
        <v>234</v>
      </c>
      <c r="C31">
        <v>1986</v>
      </c>
      <c r="D31">
        <v>241077000</v>
      </c>
      <c r="E31">
        <v>13211900</v>
      </c>
      <c r="F31">
        <v>1489169</v>
      </c>
      <c r="G31">
        <v>11722700</v>
      </c>
      <c r="H31">
        <v>20613</v>
      </c>
      <c r="I31">
        <v>91459</v>
      </c>
      <c r="J31">
        <v>542775</v>
      </c>
      <c r="K31">
        <v>834322</v>
      </c>
      <c r="L31">
        <v>3241410</v>
      </c>
      <c r="M31">
        <v>7257153</v>
      </c>
      <c r="N31">
        <v>1224137</v>
      </c>
      <c r="Q31" t="s">
        <v>236</v>
      </c>
      <c r="R31" s="78">
        <v>1</v>
      </c>
      <c r="Z31" s="79" t="s">
        <v>237</v>
      </c>
    </row>
    <row r="32" spans="2:27" x14ac:dyDescent="0.2">
      <c r="B32" s="5" t="s">
        <v>234</v>
      </c>
      <c r="C32">
        <v>1987</v>
      </c>
      <c r="D32">
        <v>243400000</v>
      </c>
      <c r="E32">
        <v>13508700</v>
      </c>
      <c r="F32">
        <v>1483999</v>
      </c>
      <c r="G32">
        <v>12024709</v>
      </c>
      <c r="H32">
        <v>20096</v>
      </c>
      <c r="I32">
        <v>91111</v>
      </c>
      <c r="J32">
        <v>517704</v>
      </c>
      <c r="K32">
        <v>855088</v>
      </c>
      <c r="L32">
        <v>3236184</v>
      </c>
      <c r="M32">
        <v>7499851</v>
      </c>
      <c r="N32">
        <v>1288674</v>
      </c>
      <c r="Q32" s="22" t="s">
        <v>238</v>
      </c>
      <c r="R32" s="5">
        <v>45</v>
      </c>
      <c r="Z32" s="79" t="s">
        <v>239</v>
      </c>
      <c r="AA32" t="s">
        <v>240</v>
      </c>
    </row>
    <row r="33" spans="2:26" x14ac:dyDescent="0.2">
      <c r="B33" s="5" t="s">
        <v>234</v>
      </c>
      <c r="C33">
        <v>1988</v>
      </c>
      <c r="D33">
        <v>245807000</v>
      </c>
      <c r="E33">
        <v>13923100</v>
      </c>
      <c r="F33">
        <v>1566221</v>
      </c>
      <c r="G33">
        <v>12356865</v>
      </c>
      <c r="H33">
        <v>20675</v>
      </c>
      <c r="I33">
        <v>92486</v>
      </c>
      <c r="J33">
        <v>542968</v>
      </c>
      <c r="K33">
        <v>910092</v>
      </c>
      <c r="L33">
        <v>3218077</v>
      </c>
      <c r="M33">
        <v>7705872</v>
      </c>
      <c r="N33">
        <v>1432916</v>
      </c>
      <c r="Q33" s="22" t="s">
        <v>241</v>
      </c>
      <c r="R33" s="5">
        <v>28</v>
      </c>
      <c r="S33" s="5">
        <f>(R33-1)*45+1</f>
        <v>1216</v>
      </c>
      <c r="Z33" s="79" t="s">
        <v>242</v>
      </c>
    </row>
    <row r="34" spans="2:26" x14ac:dyDescent="0.2">
      <c r="B34" s="5" t="s">
        <v>234</v>
      </c>
      <c r="C34">
        <v>1989</v>
      </c>
      <c r="D34">
        <v>248239000</v>
      </c>
      <c r="E34">
        <v>14251400</v>
      </c>
      <c r="F34">
        <v>1646037</v>
      </c>
      <c r="G34">
        <v>12605412</v>
      </c>
      <c r="H34">
        <v>21500</v>
      </c>
      <c r="I34">
        <v>94504</v>
      </c>
      <c r="J34">
        <v>578326</v>
      </c>
      <c r="K34">
        <v>951707</v>
      </c>
      <c r="L34">
        <v>3168170</v>
      </c>
      <c r="M34">
        <v>7872442</v>
      </c>
      <c r="N34">
        <v>1564800</v>
      </c>
    </row>
    <row r="35" spans="2:26" x14ac:dyDescent="0.2">
      <c r="B35" s="5" t="s">
        <v>234</v>
      </c>
      <c r="C35">
        <v>1990</v>
      </c>
      <c r="D35">
        <v>248709873</v>
      </c>
      <c r="E35">
        <v>14475600</v>
      </c>
      <c r="F35">
        <v>1820127</v>
      </c>
      <c r="G35">
        <v>12655486</v>
      </c>
      <c r="H35">
        <v>23438</v>
      </c>
      <c r="I35">
        <v>102555</v>
      </c>
      <c r="J35">
        <v>639271</v>
      </c>
      <c r="K35">
        <v>1054863</v>
      </c>
      <c r="L35">
        <v>3073909</v>
      </c>
      <c r="M35">
        <v>7945670</v>
      </c>
      <c r="N35">
        <v>1635907</v>
      </c>
    </row>
    <row r="36" spans="2:26" x14ac:dyDescent="0.2">
      <c r="B36" s="5" t="s">
        <v>234</v>
      </c>
      <c r="C36">
        <v>1991</v>
      </c>
      <c r="D36">
        <v>252177000</v>
      </c>
      <c r="E36">
        <v>14872900</v>
      </c>
      <c r="F36">
        <v>1911767</v>
      </c>
      <c r="G36">
        <v>12961116</v>
      </c>
      <c r="H36">
        <v>24703</v>
      </c>
      <c r="I36">
        <v>106593</v>
      </c>
      <c r="J36">
        <v>687732</v>
      </c>
      <c r="K36">
        <v>1092739</v>
      </c>
      <c r="L36">
        <v>3157150</v>
      </c>
      <c r="M36">
        <v>8142228</v>
      </c>
      <c r="N36">
        <v>1661738</v>
      </c>
    </row>
    <row r="37" spans="2:26" x14ac:dyDescent="0.2">
      <c r="B37" s="5" t="s">
        <v>234</v>
      </c>
      <c r="C37">
        <v>1992</v>
      </c>
      <c r="D37">
        <v>255082000</v>
      </c>
      <c r="E37">
        <v>14438200</v>
      </c>
      <c r="F37">
        <v>1932274</v>
      </c>
      <c r="G37">
        <v>12505917</v>
      </c>
      <c r="H37">
        <v>23760</v>
      </c>
      <c r="I37">
        <v>109062</v>
      </c>
      <c r="J37">
        <v>672478</v>
      </c>
      <c r="K37">
        <v>1126974</v>
      </c>
      <c r="L37">
        <v>2979884</v>
      </c>
      <c r="M37">
        <v>7915199</v>
      </c>
      <c r="N37">
        <v>1610834</v>
      </c>
    </row>
    <row r="38" spans="2:26" x14ac:dyDescent="0.2">
      <c r="B38" s="5" t="s">
        <v>234</v>
      </c>
      <c r="C38">
        <v>1993</v>
      </c>
      <c r="D38">
        <v>257908000</v>
      </c>
      <c r="E38">
        <v>14144800</v>
      </c>
      <c r="F38">
        <v>1926017</v>
      </c>
      <c r="G38">
        <v>12218777</v>
      </c>
      <c r="H38">
        <v>24526</v>
      </c>
      <c r="I38">
        <v>106014</v>
      </c>
      <c r="J38">
        <v>659870</v>
      </c>
      <c r="K38">
        <v>1135607</v>
      </c>
      <c r="L38">
        <v>2834808</v>
      </c>
      <c r="M38">
        <v>7820909</v>
      </c>
      <c r="N38">
        <v>1563060</v>
      </c>
    </row>
    <row r="39" spans="2:26" x14ac:dyDescent="0.2">
      <c r="B39" s="5" t="s">
        <v>234</v>
      </c>
      <c r="C39">
        <v>1994</v>
      </c>
      <c r="D39">
        <v>260341000</v>
      </c>
      <c r="E39">
        <v>13989500</v>
      </c>
      <c r="F39">
        <v>1857670</v>
      </c>
      <c r="G39">
        <v>12131873</v>
      </c>
      <c r="H39">
        <v>23326</v>
      </c>
      <c r="I39">
        <v>102216</v>
      </c>
      <c r="J39">
        <v>618949</v>
      </c>
      <c r="K39">
        <v>1113179</v>
      </c>
      <c r="L39">
        <v>2712774</v>
      </c>
      <c r="M39">
        <v>7879812</v>
      </c>
      <c r="N39">
        <v>1539287</v>
      </c>
    </row>
    <row r="40" spans="2:26" x14ac:dyDescent="0.2">
      <c r="B40" s="5" t="s">
        <v>234</v>
      </c>
      <c r="C40">
        <v>1995</v>
      </c>
      <c r="D40">
        <v>262755000</v>
      </c>
      <c r="E40">
        <v>13862700</v>
      </c>
      <c r="F40">
        <v>1798792</v>
      </c>
      <c r="G40">
        <v>12063935</v>
      </c>
      <c r="H40">
        <v>21606</v>
      </c>
      <c r="I40">
        <v>97470</v>
      </c>
      <c r="J40">
        <v>580509</v>
      </c>
      <c r="K40">
        <v>1099207</v>
      </c>
      <c r="L40">
        <v>2593784</v>
      </c>
      <c r="M40">
        <v>7997710</v>
      </c>
      <c r="N40">
        <v>1472441</v>
      </c>
    </row>
    <row r="41" spans="2:26" x14ac:dyDescent="0.2">
      <c r="B41" s="5" t="s">
        <v>234</v>
      </c>
      <c r="C41">
        <v>1996</v>
      </c>
      <c r="D41">
        <v>265228572</v>
      </c>
      <c r="E41">
        <v>13493863</v>
      </c>
      <c r="F41">
        <v>1688540</v>
      </c>
      <c r="G41">
        <v>11805323</v>
      </c>
      <c r="H41">
        <v>19645</v>
      </c>
      <c r="I41">
        <v>96252</v>
      </c>
      <c r="J41">
        <v>535594</v>
      </c>
      <c r="K41">
        <v>1037049</v>
      </c>
      <c r="L41">
        <v>2506400</v>
      </c>
      <c r="M41">
        <v>7904685</v>
      </c>
      <c r="N41">
        <v>1394238</v>
      </c>
    </row>
    <row r="42" spans="2:26" x14ac:dyDescent="0.2">
      <c r="B42" s="5" t="s">
        <v>234</v>
      </c>
      <c r="C42">
        <v>1997</v>
      </c>
      <c r="D42">
        <v>267637000</v>
      </c>
      <c r="E42">
        <v>13194571</v>
      </c>
      <c r="F42">
        <v>1636096</v>
      </c>
      <c r="G42">
        <v>11558475</v>
      </c>
      <c r="H42">
        <v>18208</v>
      </c>
      <c r="I42">
        <v>96153</v>
      </c>
      <c r="J42">
        <v>498534</v>
      </c>
      <c r="K42">
        <v>1023201</v>
      </c>
      <c r="L42">
        <v>2460526</v>
      </c>
      <c r="M42">
        <v>7743760</v>
      </c>
      <c r="N42">
        <v>1354189</v>
      </c>
    </row>
    <row r="43" spans="2:26" x14ac:dyDescent="0.2">
      <c r="B43" s="5" t="s">
        <v>234</v>
      </c>
      <c r="C43">
        <v>1998</v>
      </c>
      <c r="D43">
        <v>270296000</v>
      </c>
      <c r="E43">
        <v>12475634</v>
      </c>
      <c r="F43">
        <v>1533887</v>
      </c>
      <c r="G43">
        <v>10951827</v>
      </c>
      <c r="H43">
        <v>16974</v>
      </c>
      <c r="I43">
        <v>93144</v>
      </c>
      <c r="J43">
        <v>447186</v>
      </c>
      <c r="K43">
        <v>976583</v>
      </c>
      <c r="L43">
        <v>2332735</v>
      </c>
      <c r="M43">
        <v>7376311</v>
      </c>
      <c r="N43">
        <v>1242781</v>
      </c>
    </row>
    <row r="44" spans="2:26" x14ac:dyDescent="0.2">
      <c r="B44" s="5" t="s">
        <v>234</v>
      </c>
      <c r="C44">
        <v>1999</v>
      </c>
      <c r="D44">
        <v>272690813</v>
      </c>
      <c r="E44">
        <v>11634378</v>
      </c>
      <c r="F44">
        <v>1426044</v>
      </c>
      <c r="G44">
        <v>10208334</v>
      </c>
      <c r="H44">
        <v>15522</v>
      </c>
      <c r="I44">
        <v>89411</v>
      </c>
      <c r="J44">
        <v>409371</v>
      </c>
      <c r="K44">
        <v>911740</v>
      </c>
      <c r="L44">
        <v>2100739</v>
      </c>
      <c r="M44">
        <v>6955520</v>
      </c>
      <c r="N44">
        <v>1152075</v>
      </c>
    </row>
    <row r="45" spans="2:26" x14ac:dyDescent="0.2">
      <c r="B45" s="5" t="s">
        <v>234</v>
      </c>
      <c r="C45">
        <v>2000</v>
      </c>
      <c r="D45">
        <v>281421906</v>
      </c>
      <c r="E45">
        <v>11608072</v>
      </c>
      <c r="F45">
        <v>1425486</v>
      </c>
      <c r="G45">
        <v>10182584</v>
      </c>
      <c r="H45">
        <v>15586</v>
      </c>
      <c r="I45">
        <v>90178</v>
      </c>
      <c r="J45">
        <v>408016</v>
      </c>
      <c r="K45">
        <v>911706</v>
      </c>
      <c r="L45">
        <v>2050992</v>
      </c>
      <c r="M45">
        <v>6971590</v>
      </c>
      <c r="N45">
        <v>1160002</v>
      </c>
    </row>
    <row r="46" spans="2:26" x14ac:dyDescent="0.2">
      <c r="B46" s="5" t="s">
        <v>234</v>
      </c>
      <c r="C46">
        <v>2001</v>
      </c>
      <c r="D46">
        <v>285317559</v>
      </c>
      <c r="E46">
        <v>11876669</v>
      </c>
      <c r="F46">
        <v>1439480</v>
      </c>
      <c r="G46">
        <v>10437189</v>
      </c>
      <c r="H46">
        <v>16037</v>
      </c>
      <c r="I46">
        <v>90863</v>
      </c>
      <c r="J46">
        <v>423557</v>
      </c>
      <c r="K46">
        <v>909023</v>
      </c>
      <c r="L46">
        <v>2116531</v>
      </c>
      <c r="M46">
        <v>7092267</v>
      </c>
      <c r="N46">
        <v>1228391</v>
      </c>
    </row>
    <row r="47" spans="2:26" x14ac:dyDescent="0.2">
      <c r="B47" s="5" t="s">
        <v>234</v>
      </c>
      <c r="C47">
        <v>2002</v>
      </c>
      <c r="D47">
        <v>289973924</v>
      </c>
      <c r="E47">
        <v>11878954</v>
      </c>
      <c r="F47">
        <v>1423677</v>
      </c>
      <c r="G47">
        <v>10455277</v>
      </c>
      <c r="H47">
        <v>16229</v>
      </c>
      <c r="I47">
        <v>95235</v>
      </c>
      <c r="J47">
        <v>420806</v>
      </c>
      <c r="K47">
        <v>891407</v>
      </c>
      <c r="L47">
        <v>2151252</v>
      </c>
      <c r="M47">
        <v>7057370</v>
      </c>
      <c r="N47">
        <v>1246646</v>
      </c>
    </row>
    <row r="48" spans="2:26" x14ac:dyDescent="0.2">
      <c r="B48" s="5" t="s">
        <v>234</v>
      </c>
      <c r="C48">
        <v>2003</v>
      </c>
      <c r="D48">
        <v>290690788</v>
      </c>
      <c r="E48">
        <v>11826538</v>
      </c>
      <c r="F48">
        <v>1383676</v>
      </c>
      <c r="G48">
        <v>10442862</v>
      </c>
      <c r="H48">
        <v>16528</v>
      </c>
      <c r="I48">
        <v>93883</v>
      </c>
      <c r="J48">
        <v>414235</v>
      </c>
      <c r="K48">
        <v>859030</v>
      </c>
      <c r="L48">
        <v>2154834</v>
      </c>
      <c r="M48">
        <v>7026802</v>
      </c>
      <c r="N48">
        <v>1261226</v>
      </c>
    </row>
    <row r="49" spans="2:14" x14ac:dyDescent="0.2">
      <c r="B49" s="5" t="s">
        <v>234</v>
      </c>
      <c r="C49">
        <v>2004</v>
      </c>
      <c r="D49">
        <v>290788976</v>
      </c>
      <c r="E49">
        <v>11695264</v>
      </c>
      <c r="F49">
        <v>1367009</v>
      </c>
      <c r="G49">
        <v>10328255</v>
      </c>
      <c r="H49">
        <v>16137</v>
      </c>
      <c r="I49">
        <v>94635</v>
      </c>
      <c r="J49">
        <v>401326</v>
      </c>
      <c r="K49">
        <v>854911</v>
      </c>
      <c r="L49">
        <v>2143456</v>
      </c>
      <c r="M49">
        <v>6947685</v>
      </c>
      <c r="N49">
        <v>1237114</v>
      </c>
    </row>
    <row r="50" spans="2:14" x14ac:dyDescent="0.2">
      <c r="B50" s="5" t="s">
        <v>243</v>
      </c>
      <c r="C50">
        <v>1960</v>
      </c>
      <c r="D50">
        <v>226167</v>
      </c>
      <c r="E50">
        <v>3730</v>
      </c>
      <c r="F50">
        <v>236</v>
      </c>
      <c r="G50">
        <v>3494</v>
      </c>
      <c r="H50">
        <v>23</v>
      </c>
      <c r="I50">
        <v>47</v>
      </c>
      <c r="J50">
        <v>64</v>
      </c>
      <c r="K50">
        <v>102</v>
      </c>
      <c r="L50">
        <v>751</v>
      </c>
      <c r="M50">
        <v>2195</v>
      </c>
      <c r="N50">
        <v>548</v>
      </c>
    </row>
    <row r="51" spans="2:14" x14ac:dyDescent="0.2">
      <c r="B51" s="5" t="s">
        <v>243</v>
      </c>
      <c r="C51">
        <v>1961</v>
      </c>
      <c r="D51">
        <v>234000</v>
      </c>
      <c r="E51">
        <v>3813</v>
      </c>
      <c r="F51">
        <v>208</v>
      </c>
      <c r="G51">
        <v>3605</v>
      </c>
      <c r="H51">
        <v>27</v>
      </c>
      <c r="I51">
        <v>31</v>
      </c>
      <c r="J51">
        <v>29</v>
      </c>
      <c r="K51">
        <v>121</v>
      </c>
      <c r="L51">
        <v>891</v>
      </c>
      <c r="M51">
        <v>2223</v>
      </c>
      <c r="N51">
        <v>491</v>
      </c>
    </row>
    <row r="52" spans="2:14" x14ac:dyDescent="0.2">
      <c r="B52" s="5" t="s">
        <v>243</v>
      </c>
      <c r="C52">
        <v>1962</v>
      </c>
      <c r="D52">
        <v>246000</v>
      </c>
      <c r="E52">
        <v>4074</v>
      </c>
      <c r="F52">
        <v>225</v>
      </c>
      <c r="G52">
        <v>3849</v>
      </c>
      <c r="H52">
        <v>11</v>
      </c>
      <c r="I52">
        <v>46</v>
      </c>
      <c r="J52">
        <v>34</v>
      </c>
      <c r="K52">
        <v>134</v>
      </c>
      <c r="L52">
        <v>865</v>
      </c>
      <c r="M52">
        <v>2424</v>
      </c>
      <c r="N52">
        <v>560</v>
      </c>
    </row>
    <row r="53" spans="2:14" x14ac:dyDescent="0.2">
      <c r="B53" s="5" t="s">
        <v>243</v>
      </c>
      <c r="C53">
        <v>1963</v>
      </c>
      <c r="D53">
        <v>248000</v>
      </c>
      <c r="E53">
        <v>5115</v>
      </c>
      <c r="F53">
        <v>272</v>
      </c>
      <c r="G53">
        <v>4843</v>
      </c>
      <c r="H53">
        <v>16</v>
      </c>
      <c r="I53">
        <v>37</v>
      </c>
      <c r="J53">
        <v>55</v>
      </c>
      <c r="K53">
        <v>164</v>
      </c>
      <c r="L53">
        <v>946</v>
      </c>
      <c r="M53">
        <v>3010</v>
      </c>
      <c r="N53">
        <v>887</v>
      </c>
    </row>
    <row r="54" spans="2:14" x14ac:dyDescent="0.2">
      <c r="B54" s="5" t="s">
        <v>243</v>
      </c>
      <c r="C54">
        <v>1964</v>
      </c>
      <c r="D54">
        <v>250000</v>
      </c>
      <c r="E54">
        <v>5415</v>
      </c>
      <c r="F54">
        <v>375</v>
      </c>
      <c r="G54">
        <v>5040</v>
      </c>
      <c r="H54">
        <v>26</v>
      </c>
      <c r="I54">
        <v>56</v>
      </c>
      <c r="J54">
        <v>53</v>
      </c>
      <c r="K54">
        <v>240</v>
      </c>
      <c r="L54">
        <v>1109</v>
      </c>
      <c r="M54">
        <v>3046</v>
      </c>
      <c r="N54">
        <v>885</v>
      </c>
    </row>
    <row r="55" spans="2:14" x14ac:dyDescent="0.2">
      <c r="B55" s="5" t="s">
        <v>243</v>
      </c>
      <c r="C55">
        <v>1965</v>
      </c>
      <c r="D55">
        <v>253000</v>
      </c>
      <c r="E55">
        <v>6587</v>
      </c>
      <c r="F55">
        <v>377</v>
      </c>
      <c r="G55">
        <v>6210</v>
      </c>
      <c r="H55">
        <v>16</v>
      </c>
      <c r="I55">
        <v>45</v>
      </c>
      <c r="J55">
        <v>101</v>
      </c>
      <c r="K55">
        <v>215</v>
      </c>
      <c r="L55">
        <v>1403</v>
      </c>
      <c r="M55">
        <v>3777</v>
      </c>
      <c r="N55">
        <v>1030</v>
      </c>
    </row>
    <row r="56" spans="2:14" x14ac:dyDescent="0.2">
      <c r="B56" s="5" t="s">
        <v>243</v>
      </c>
      <c r="C56">
        <v>1966</v>
      </c>
      <c r="D56">
        <v>272000</v>
      </c>
      <c r="E56">
        <v>7577</v>
      </c>
      <c r="F56">
        <v>409</v>
      </c>
      <c r="G56">
        <v>7168</v>
      </c>
      <c r="H56">
        <v>35</v>
      </c>
      <c r="I56">
        <v>53</v>
      </c>
      <c r="J56">
        <v>98</v>
      </c>
      <c r="K56">
        <v>223</v>
      </c>
      <c r="L56">
        <v>1613</v>
      </c>
      <c r="M56">
        <v>4354</v>
      </c>
      <c r="N56">
        <v>1201</v>
      </c>
    </row>
    <row r="57" spans="2:14" x14ac:dyDescent="0.2">
      <c r="B57" s="5" t="s">
        <v>243</v>
      </c>
      <c r="C57">
        <v>1967</v>
      </c>
      <c r="D57">
        <v>272000</v>
      </c>
      <c r="E57">
        <v>7846</v>
      </c>
      <c r="F57">
        <v>437</v>
      </c>
      <c r="G57">
        <v>7409</v>
      </c>
      <c r="H57">
        <v>26</v>
      </c>
      <c r="I57">
        <v>48</v>
      </c>
      <c r="J57">
        <v>96</v>
      </c>
      <c r="K57">
        <v>267</v>
      </c>
      <c r="L57">
        <v>1873</v>
      </c>
      <c r="M57">
        <v>4436</v>
      </c>
      <c r="N57">
        <v>1100</v>
      </c>
    </row>
    <row r="58" spans="2:14" x14ac:dyDescent="0.2">
      <c r="B58" s="5" t="s">
        <v>243</v>
      </c>
      <c r="C58">
        <v>1968</v>
      </c>
      <c r="D58">
        <v>277000</v>
      </c>
      <c r="E58">
        <v>9199</v>
      </c>
      <c r="F58">
        <v>486</v>
      </c>
      <c r="G58">
        <v>8713</v>
      </c>
      <c r="H58">
        <v>29</v>
      </c>
      <c r="I58">
        <v>60</v>
      </c>
      <c r="J58">
        <v>146</v>
      </c>
      <c r="K58">
        <v>251</v>
      </c>
      <c r="L58">
        <v>2070</v>
      </c>
      <c r="M58">
        <v>5307</v>
      </c>
      <c r="N58">
        <v>1336</v>
      </c>
    </row>
    <row r="59" spans="2:14" x14ac:dyDescent="0.2">
      <c r="B59" s="5" t="s">
        <v>243</v>
      </c>
      <c r="C59">
        <v>1969</v>
      </c>
      <c r="D59">
        <v>282000</v>
      </c>
      <c r="E59">
        <v>10942</v>
      </c>
      <c r="F59">
        <v>624</v>
      </c>
      <c r="G59">
        <v>10318</v>
      </c>
      <c r="H59">
        <v>30</v>
      </c>
      <c r="I59">
        <v>83</v>
      </c>
      <c r="J59">
        <v>190</v>
      </c>
      <c r="K59">
        <v>321</v>
      </c>
      <c r="L59">
        <v>2455</v>
      </c>
      <c r="M59">
        <v>6195</v>
      </c>
      <c r="N59">
        <v>1668</v>
      </c>
    </row>
    <row r="60" spans="2:14" x14ac:dyDescent="0.2">
      <c r="B60" s="5" t="s">
        <v>243</v>
      </c>
      <c r="C60">
        <v>1970</v>
      </c>
      <c r="D60">
        <v>302173</v>
      </c>
      <c r="E60">
        <v>11488</v>
      </c>
      <c r="F60">
        <v>840</v>
      </c>
      <c r="G60">
        <v>10648</v>
      </c>
      <c r="H60">
        <v>37</v>
      </c>
      <c r="I60">
        <v>79</v>
      </c>
      <c r="J60">
        <v>217</v>
      </c>
      <c r="K60">
        <v>507</v>
      </c>
      <c r="L60">
        <v>2387</v>
      </c>
      <c r="M60">
        <v>6595</v>
      </c>
      <c r="N60">
        <v>1666</v>
      </c>
    </row>
    <row r="61" spans="2:14" x14ac:dyDescent="0.2">
      <c r="B61" s="5" t="s">
        <v>243</v>
      </c>
      <c r="C61">
        <v>1971</v>
      </c>
      <c r="D61">
        <v>313000</v>
      </c>
      <c r="E61">
        <v>13035</v>
      </c>
      <c r="F61">
        <v>1112</v>
      </c>
      <c r="G61">
        <v>11923</v>
      </c>
      <c r="H61">
        <v>42</v>
      </c>
      <c r="I61">
        <v>136</v>
      </c>
      <c r="J61">
        <v>210</v>
      </c>
      <c r="K61">
        <v>724</v>
      </c>
      <c r="L61">
        <v>2656</v>
      </c>
      <c r="M61">
        <v>7631</v>
      </c>
      <c r="N61">
        <v>1636</v>
      </c>
    </row>
    <row r="62" spans="2:14" x14ac:dyDescent="0.2">
      <c r="B62" s="5" t="s">
        <v>243</v>
      </c>
      <c r="C62">
        <v>1972</v>
      </c>
      <c r="D62">
        <v>325000</v>
      </c>
      <c r="E62">
        <v>14555</v>
      </c>
      <c r="F62">
        <v>1204</v>
      </c>
      <c r="G62">
        <v>13351</v>
      </c>
      <c r="H62">
        <v>31</v>
      </c>
      <c r="I62">
        <v>136</v>
      </c>
      <c r="J62">
        <v>216</v>
      </c>
      <c r="K62">
        <v>821</v>
      </c>
      <c r="L62">
        <v>3155</v>
      </c>
      <c r="M62">
        <v>8577</v>
      </c>
      <c r="N62">
        <v>1619</v>
      </c>
    </row>
    <row r="63" spans="2:14" x14ac:dyDescent="0.2">
      <c r="B63" s="5" t="s">
        <v>243</v>
      </c>
      <c r="C63">
        <v>1973</v>
      </c>
      <c r="D63">
        <v>330000</v>
      </c>
      <c r="E63">
        <v>16313</v>
      </c>
      <c r="F63">
        <v>1269</v>
      </c>
      <c r="G63">
        <v>15044</v>
      </c>
      <c r="H63">
        <v>33</v>
      </c>
      <c r="I63">
        <v>147</v>
      </c>
      <c r="J63">
        <v>221</v>
      </c>
      <c r="K63">
        <v>868</v>
      </c>
      <c r="L63">
        <v>3852</v>
      </c>
      <c r="M63">
        <v>9456</v>
      </c>
      <c r="N63">
        <v>1736</v>
      </c>
    </row>
    <row r="64" spans="2:14" x14ac:dyDescent="0.2">
      <c r="B64" s="5" t="s">
        <v>243</v>
      </c>
      <c r="C64">
        <v>1974</v>
      </c>
      <c r="D64">
        <v>337000</v>
      </c>
      <c r="E64">
        <v>17658</v>
      </c>
      <c r="F64">
        <v>1527</v>
      </c>
      <c r="G64">
        <v>16131</v>
      </c>
      <c r="H64">
        <v>46</v>
      </c>
      <c r="I64">
        <v>166</v>
      </c>
      <c r="J64">
        <v>298</v>
      </c>
      <c r="K64">
        <v>1017</v>
      </c>
      <c r="L64">
        <v>3932</v>
      </c>
      <c r="M64">
        <v>10016</v>
      </c>
      <c r="N64">
        <v>2183</v>
      </c>
    </row>
    <row r="65" spans="2:14" x14ac:dyDescent="0.2">
      <c r="B65" s="5" t="s">
        <v>243</v>
      </c>
      <c r="C65">
        <v>1975</v>
      </c>
      <c r="D65">
        <v>352000</v>
      </c>
      <c r="E65">
        <v>21812</v>
      </c>
      <c r="F65">
        <v>1900</v>
      </c>
      <c r="G65">
        <v>19912</v>
      </c>
      <c r="H65">
        <v>43</v>
      </c>
      <c r="I65">
        <v>157</v>
      </c>
      <c r="J65">
        <v>456</v>
      </c>
      <c r="K65">
        <v>1244</v>
      </c>
      <c r="L65">
        <v>4275</v>
      </c>
      <c r="M65">
        <v>12399</v>
      </c>
      <c r="N65">
        <v>3238</v>
      </c>
    </row>
    <row r="66" spans="2:14" x14ac:dyDescent="0.2">
      <c r="B66" s="5" t="s">
        <v>243</v>
      </c>
      <c r="C66">
        <v>1976</v>
      </c>
      <c r="D66">
        <v>382000</v>
      </c>
      <c r="E66">
        <v>23763</v>
      </c>
      <c r="F66">
        <v>2063</v>
      </c>
      <c r="G66">
        <v>21700</v>
      </c>
      <c r="H66">
        <v>43</v>
      </c>
      <c r="I66">
        <v>179</v>
      </c>
      <c r="J66">
        <v>477</v>
      </c>
      <c r="K66">
        <v>1364</v>
      </c>
      <c r="L66">
        <v>4653</v>
      </c>
      <c r="M66">
        <v>13969</v>
      </c>
      <c r="N66">
        <v>3078</v>
      </c>
    </row>
    <row r="67" spans="2:14" x14ac:dyDescent="0.2">
      <c r="B67" s="5" t="s">
        <v>243</v>
      </c>
      <c r="C67">
        <v>1977</v>
      </c>
      <c r="D67">
        <v>407000</v>
      </c>
      <c r="E67">
        <v>24005</v>
      </c>
      <c r="F67">
        <v>1804</v>
      </c>
      <c r="G67">
        <v>22201</v>
      </c>
      <c r="H67">
        <v>44</v>
      </c>
      <c r="I67">
        <v>210</v>
      </c>
      <c r="J67">
        <v>394</v>
      </c>
      <c r="K67">
        <v>1156</v>
      </c>
      <c r="L67">
        <v>5420</v>
      </c>
      <c r="M67">
        <v>13715</v>
      </c>
      <c r="N67">
        <v>3066</v>
      </c>
    </row>
    <row r="68" spans="2:14" x14ac:dyDescent="0.2">
      <c r="B68" s="5" t="s">
        <v>243</v>
      </c>
      <c r="C68">
        <v>1978</v>
      </c>
      <c r="D68">
        <v>403000</v>
      </c>
      <c r="E68">
        <v>24366</v>
      </c>
      <c r="F68">
        <v>1781</v>
      </c>
      <c r="G68">
        <v>22585</v>
      </c>
      <c r="H68">
        <v>52</v>
      </c>
      <c r="I68">
        <v>224</v>
      </c>
      <c r="J68">
        <v>368</v>
      </c>
      <c r="K68">
        <v>1137</v>
      </c>
      <c r="L68">
        <v>5397</v>
      </c>
      <c r="M68">
        <v>14522</v>
      </c>
      <c r="N68">
        <v>2666</v>
      </c>
    </row>
    <row r="69" spans="2:14" x14ac:dyDescent="0.2">
      <c r="B69" s="5" t="s">
        <v>243</v>
      </c>
      <c r="C69">
        <v>1979</v>
      </c>
      <c r="D69">
        <v>406000</v>
      </c>
      <c r="E69">
        <v>25187</v>
      </c>
      <c r="F69">
        <v>1994</v>
      </c>
      <c r="G69">
        <v>23193</v>
      </c>
      <c r="H69">
        <v>54</v>
      </c>
      <c r="I69">
        <v>292</v>
      </c>
      <c r="J69">
        <v>445</v>
      </c>
      <c r="K69">
        <v>1203</v>
      </c>
      <c r="L69">
        <v>5616</v>
      </c>
      <c r="M69">
        <v>15076</v>
      </c>
      <c r="N69">
        <v>2501</v>
      </c>
    </row>
    <row r="70" spans="2:14" x14ac:dyDescent="0.2">
      <c r="B70" s="5" t="s">
        <v>243</v>
      </c>
      <c r="C70">
        <v>1980</v>
      </c>
      <c r="D70">
        <v>440142</v>
      </c>
      <c r="E70">
        <v>24849</v>
      </c>
      <c r="F70">
        <v>1919</v>
      </c>
      <c r="G70">
        <v>22930</v>
      </c>
      <c r="H70">
        <v>39</v>
      </c>
      <c r="I70">
        <v>250</v>
      </c>
      <c r="J70">
        <v>360</v>
      </c>
      <c r="K70">
        <v>1270</v>
      </c>
      <c r="L70">
        <v>5545</v>
      </c>
      <c r="M70">
        <v>14916</v>
      </c>
      <c r="N70">
        <v>2469</v>
      </c>
    </row>
    <row r="71" spans="2:14" x14ac:dyDescent="0.2">
      <c r="B71" s="5" t="s">
        <v>243</v>
      </c>
      <c r="C71">
        <v>1981</v>
      </c>
      <c r="D71">
        <v>412000</v>
      </c>
      <c r="E71">
        <v>27171</v>
      </c>
      <c r="F71">
        <v>2537</v>
      </c>
      <c r="G71">
        <v>24634</v>
      </c>
      <c r="H71">
        <v>60</v>
      </c>
      <c r="I71">
        <v>421</v>
      </c>
      <c r="J71">
        <v>472</v>
      </c>
      <c r="K71">
        <v>1584</v>
      </c>
      <c r="L71">
        <v>5479</v>
      </c>
      <c r="M71">
        <v>16310</v>
      </c>
      <c r="N71">
        <v>2845</v>
      </c>
    </row>
    <row r="72" spans="2:14" x14ac:dyDescent="0.2">
      <c r="B72" s="5" t="s">
        <v>243</v>
      </c>
      <c r="C72">
        <v>1982</v>
      </c>
      <c r="D72">
        <v>438000</v>
      </c>
      <c r="E72">
        <v>27211</v>
      </c>
      <c r="F72">
        <v>2732</v>
      </c>
      <c r="G72">
        <v>24479</v>
      </c>
      <c r="H72">
        <v>81</v>
      </c>
      <c r="I72">
        <v>374</v>
      </c>
      <c r="J72">
        <v>586</v>
      </c>
      <c r="K72">
        <v>1691</v>
      </c>
      <c r="L72">
        <v>5204</v>
      </c>
      <c r="M72">
        <v>16672</v>
      </c>
      <c r="N72">
        <v>2603</v>
      </c>
    </row>
    <row r="73" spans="2:14" x14ac:dyDescent="0.2">
      <c r="B73" s="5" t="s">
        <v>243</v>
      </c>
      <c r="C73">
        <v>1983</v>
      </c>
      <c r="D73">
        <v>479000</v>
      </c>
      <c r="E73">
        <v>28829</v>
      </c>
      <c r="F73">
        <v>2940</v>
      </c>
      <c r="G73">
        <v>25889</v>
      </c>
      <c r="H73">
        <v>66</v>
      </c>
      <c r="I73">
        <v>486</v>
      </c>
      <c r="J73">
        <v>465</v>
      </c>
      <c r="K73">
        <v>1923</v>
      </c>
      <c r="L73">
        <v>5720</v>
      </c>
      <c r="M73">
        <v>17085</v>
      </c>
      <c r="N73">
        <v>3084</v>
      </c>
    </row>
    <row r="74" spans="2:14" x14ac:dyDescent="0.2">
      <c r="B74" s="5" t="s">
        <v>243</v>
      </c>
      <c r="C74">
        <v>1984</v>
      </c>
      <c r="D74">
        <v>500000</v>
      </c>
      <c r="E74">
        <v>30576</v>
      </c>
      <c r="F74">
        <v>3108</v>
      </c>
      <c r="G74">
        <v>27468</v>
      </c>
      <c r="H74">
        <v>58</v>
      </c>
      <c r="I74">
        <v>458</v>
      </c>
      <c r="J74">
        <v>547</v>
      </c>
      <c r="K74">
        <v>2045</v>
      </c>
      <c r="L74">
        <v>6184</v>
      </c>
      <c r="M74">
        <v>18140</v>
      </c>
      <c r="N74">
        <v>3144</v>
      </c>
    </row>
    <row r="75" spans="2:14" x14ac:dyDescent="0.2">
      <c r="B75" s="5" t="s">
        <v>243</v>
      </c>
      <c r="C75">
        <v>1985</v>
      </c>
      <c r="D75">
        <v>521000</v>
      </c>
      <c r="E75">
        <v>30619</v>
      </c>
      <c r="F75">
        <v>3031</v>
      </c>
      <c r="G75">
        <v>27588</v>
      </c>
      <c r="H75">
        <v>51</v>
      </c>
      <c r="I75">
        <v>402</v>
      </c>
      <c r="J75">
        <v>484</v>
      </c>
      <c r="K75">
        <v>2094</v>
      </c>
      <c r="L75">
        <v>6209</v>
      </c>
      <c r="M75">
        <v>18220</v>
      </c>
      <c r="N75">
        <v>3159</v>
      </c>
    </row>
    <row r="76" spans="2:14" x14ac:dyDescent="0.2">
      <c r="B76" s="5" t="s">
        <v>243</v>
      </c>
      <c r="C76">
        <v>1986</v>
      </c>
      <c r="D76">
        <v>534000</v>
      </c>
      <c r="E76">
        <v>33353</v>
      </c>
      <c r="F76">
        <v>3046</v>
      </c>
      <c r="G76">
        <v>30307</v>
      </c>
      <c r="H76">
        <v>46</v>
      </c>
      <c r="I76">
        <v>388</v>
      </c>
      <c r="J76">
        <v>470</v>
      </c>
      <c r="K76">
        <v>2142</v>
      </c>
      <c r="L76">
        <v>6204</v>
      </c>
      <c r="M76">
        <v>20879</v>
      </c>
      <c r="N76">
        <v>3224</v>
      </c>
    </row>
    <row r="77" spans="2:14" x14ac:dyDescent="0.2">
      <c r="B77" s="5" t="s">
        <v>243</v>
      </c>
      <c r="C77">
        <v>1987</v>
      </c>
      <c r="D77">
        <v>525000</v>
      </c>
      <c r="E77">
        <v>28232</v>
      </c>
      <c r="F77">
        <v>2391</v>
      </c>
      <c r="G77">
        <v>25841</v>
      </c>
      <c r="H77">
        <v>53</v>
      </c>
      <c r="I77">
        <v>341</v>
      </c>
      <c r="J77">
        <v>384</v>
      </c>
      <c r="K77">
        <v>1613</v>
      </c>
      <c r="L77">
        <v>5093</v>
      </c>
      <c r="M77">
        <v>18195</v>
      </c>
      <c r="N77">
        <v>2553</v>
      </c>
    </row>
    <row r="78" spans="2:14" x14ac:dyDescent="0.2">
      <c r="B78" s="5" t="s">
        <v>243</v>
      </c>
      <c r="C78">
        <v>1988</v>
      </c>
      <c r="D78">
        <v>513000</v>
      </c>
      <c r="E78">
        <v>25248</v>
      </c>
      <c r="F78">
        <v>2682</v>
      </c>
      <c r="G78">
        <v>22566</v>
      </c>
      <c r="H78">
        <v>29</v>
      </c>
      <c r="I78">
        <v>296</v>
      </c>
      <c r="J78">
        <v>374</v>
      </c>
      <c r="K78">
        <v>1983</v>
      </c>
      <c r="L78">
        <v>4321</v>
      </c>
      <c r="M78">
        <v>15911</v>
      </c>
      <c r="N78">
        <v>2334</v>
      </c>
    </row>
    <row r="79" spans="2:14" x14ac:dyDescent="0.2">
      <c r="B79" s="5" t="s">
        <v>243</v>
      </c>
      <c r="C79">
        <v>1989</v>
      </c>
      <c r="D79">
        <v>527000</v>
      </c>
      <c r="E79">
        <v>25190</v>
      </c>
      <c r="F79">
        <v>2623</v>
      </c>
      <c r="G79">
        <v>22567</v>
      </c>
      <c r="H79">
        <v>42</v>
      </c>
      <c r="I79">
        <v>279</v>
      </c>
      <c r="J79">
        <v>356</v>
      </c>
      <c r="K79">
        <v>1946</v>
      </c>
      <c r="L79">
        <v>4358</v>
      </c>
      <c r="M79">
        <v>15811</v>
      </c>
      <c r="N79">
        <v>2398</v>
      </c>
    </row>
    <row r="80" spans="2:14" x14ac:dyDescent="0.2">
      <c r="B80" s="5" t="s">
        <v>243</v>
      </c>
      <c r="C80">
        <v>1990</v>
      </c>
      <c r="D80">
        <v>550043</v>
      </c>
      <c r="E80">
        <v>28342</v>
      </c>
      <c r="F80">
        <v>2885</v>
      </c>
      <c r="G80">
        <v>25457</v>
      </c>
      <c r="H80">
        <v>41</v>
      </c>
      <c r="I80">
        <v>401</v>
      </c>
      <c r="J80">
        <v>422</v>
      </c>
      <c r="K80">
        <v>2021</v>
      </c>
      <c r="L80">
        <v>4919</v>
      </c>
      <c r="M80">
        <v>17428</v>
      </c>
      <c r="N80">
        <v>3110</v>
      </c>
    </row>
    <row r="81" spans="2:14" x14ac:dyDescent="0.2">
      <c r="B81" s="5" t="s">
        <v>243</v>
      </c>
      <c r="C81">
        <v>1991</v>
      </c>
      <c r="D81">
        <v>570000</v>
      </c>
      <c r="E81">
        <v>32499</v>
      </c>
      <c r="F81">
        <v>3499</v>
      </c>
      <c r="G81">
        <v>29000</v>
      </c>
      <c r="H81">
        <v>42</v>
      </c>
      <c r="I81">
        <v>523</v>
      </c>
      <c r="J81">
        <v>645</v>
      </c>
      <c r="K81">
        <v>2289</v>
      </c>
      <c r="L81">
        <v>5582</v>
      </c>
      <c r="M81">
        <v>20375</v>
      </c>
      <c r="N81">
        <v>3043</v>
      </c>
    </row>
    <row r="82" spans="2:14" x14ac:dyDescent="0.2">
      <c r="B82" s="5" t="s">
        <v>243</v>
      </c>
      <c r="C82">
        <v>1992</v>
      </c>
      <c r="D82">
        <v>587000</v>
      </c>
      <c r="E82">
        <v>32693</v>
      </c>
      <c r="F82">
        <v>3877</v>
      </c>
      <c r="G82">
        <v>28816</v>
      </c>
      <c r="H82">
        <v>44</v>
      </c>
      <c r="I82">
        <v>579</v>
      </c>
      <c r="J82">
        <v>640</v>
      </c>
      <c r="K82">
        <v>2614</v>
      </c>
      <c r="L82">
        <v>5170</v>
      </c>
      <c r="M82">
        <v>20728</v>
      </c>
      <c r="N82">
        <v>2918</v>
      </c>
    </row>
    <row r="83" spans="2:14" x14ac:dyDescent="0.2">
      <c r="B83" s="5" t="s">
        <v>243</v>
      </c>
      <c r="C83">
        <v>1993</v>
      </c>
      <c r="D83">
        <v>599000</v>
      </c>
      <c r="E83">
        <v>33352</v>
      </c>
      <c r="F83">
        <v>4557</v>
      </c>
      <c r="G83">
        <v>28795</v>
      </c>
      <c r="H83">
        <v>54</v>
      </c>
      <c r="I83">
        <v>502</v>
      </c>
      <c r="J83">
        <v>733</v>
      </c>
      <c r="K83">
        <v>3268</v>
      </c>
      <c r="L83">
        <v>4893</v>
      </c>
      <c r="M83">
        <v>21201</v>
      </c>
      <c r="N83">
        <v>2701</v>
      </c>
    </row>
    <row r="84" spans="2:14" x14ac:dyDescent="0.2">
      <c r="B84" s="5" t="s">
        <v>243</v>
      </c>
      <c r="C84">
        <v>1994</v>
      </c>
      <c r="D84">
        <v>606000</v>
      </c>
      <c r="E84">
        <v>34591</v>
      </c>
      <c r="F84">
        <v>4644</v>
      </c>
      <c r="G84">
        <v>29947</v>
      </c>
      <c r="H84">
        <v>38</v>
      </c>
      <c r="I84">
        <v>418</v>
      </c>
      <c r="J84">
        <v>886</v>
      </c>
      <c r="K84">
        <v>3302</v>
      </c>
      <c r="L84">
        <v>4848</v>
      </c>
      <c r="M84">
        <v>21824</v>
      </c>
      <c r="N84">
        <v>3275</v>
      </c>
    </row>
    <row r="85" spans="2:14" x14ac:dyDescent="0.2">
      <c r="B85" s="5" t="s">
        <v>243</v>
      </c>
      <c r="C85">
        <v>1995</v>
      </c>
      <c r="D85">
        <v>604000</v>
      </c>
      <c r="E85">
        <v>34753</v>
      </c>
      <c r="F85">
        <v>4656</v>
      </c>
      <c r="G85">
        <v>30097</v>
      </c>
      <c r="H85">
        <v>55</v>
      </c>
      <c r="I85">
        <v>485</v>
      </c>
      <c r="J85">
        <v>937</v>
      </c>
      <c r="K85">
        <v>3179</v>
      </c>
      <c r="L85">
        <v>5055</v>
      </c>
      <c r="M85">
        <v>21891</v>
      </c>
      <c r="N85">
        <v>3151</v>
      </c>
    </row>
    <row r="86" spans="2:14" x14ac:dyDescent="0.2">
      <c r="B86" s="5" t="s">
        <v>243</v>
      </c>
      <c r="C86">
        <v>1996</v>
      </c>
      <c r="D86">
        <v>607000</v>
      </c>
      <c r="E86">
        <v>33084</v>
      </c>
      <c r="F86">
        <v>4417</v>
      </c>
      <c r="G86">
        <v>28667</v>
      </c>
      <c r="H86">
        <v>45</v>
      </c>
      <c r="I86">
        <v>398</v>
      </c>
      <c r="J86">
        <v>710</v>
      </c>
      <c r="K86">
        <v>3264</v>
      </c>
      <c r="L86">
        <v>5118</v>
      </c>
      <c r="M86">
        <v>20557</v>
      </c>
      <c r="N86">
        <v>2992</v>
      </c>
    </row>
    <row r="87" spans="2:14" x14ac:dyDescent="0.2">
      <c r="B87" s="5" t="s">
        <v>243</v>
      </c>
      <c r="C87">
        <v>1997</v>
      </c>
      <c r="D87">
        <v>609000</v>
      </c>
      <c r="E87">
        <v>32110</v>
      </c>
      <c r="F87">
        <v>4270</v>
      </c>
      <c r="G87">
        <v>27840</v>
      </c>
      <c r="H87">
        <v>54</v>
      </c>
      <c r="I87">
        <v>403</v>
      </c>
      <c r="J87">
        <v>648</v>
      </c>
      <c r="K87">
        <v>3165</v>
      </c>
      <c r="L87">
        <v>4276</v>
      </c>
      <c r="M87">
        <v>20780</v>
      </c>
      <c r="N87">
        <v>2784</v>
      </c>
    </row>
    <row r="88" spans="2:14" x14ac:dyDescent="0.2">
      <c r="B88" s="5" t="s">
        <v>243</v>
      </c>
      <c r="C88">
        <v>1998</v>
      </c>
      <c r="D88">
        <v>614000</v>
      </c>
      <c r="E88">
        <v>29331</v>
      </c>
      <c r="F88">
        <v>4015</v>
      </c>
      <c r="G88">
        <v>25316</v>
      </c>
      <c r="H88">
        <v>41</v>
      </c>
      <c r="I88">
        <v>421</v>
      </c>
      <c r="J88">
        <v>532</v>
      </c>
      <c r="K88">
        <v>3021</v>
      </c>
      <c r="L88">
        <v>4098</v>
      </c>
      <c r="M88">
        <v>18611</v>
      </c>
      <c r="N88">
        <v>2607</v>
      </c>
    </row>
    <row r="89" spans="2:14" x14ac:dyDescent="0.2">
      <c r="B89" s="5" t="s">
        <v>243</v>
      </c>
      <c r="C89">
        <v>1999</v>
      </c>
      <c r="D89">
        <v>619500</v>
      </c>
      <c r="E89">
        <v>27007</v>
      </c>
      <c r="F89">
        <v>3908</v>
      </c>
      <c r="G89">
        <v>23099</v>
      </c>
      <c r="H89">
        <v>52</v>
      </c>
      <c r="I89">
        <v>517</v>
      </c>
      <c r="J89">
        <v>566</v>
      </c>
      <c r="K89">
        <v>2773</v>
      </c>
      <c r="L89">
        <v>3787</v>
      </c>
      <c r="M89">
        <v>16654</v>
      </c>
      <c r="N89">
        <v>2658</v>
      </c>
    </row>
    <row r="90" spans="2:14" x14ac:dyDescent="0.2">
      <c r="B90" s="5" t="s">
        <v>243</v>
      </c>
      <c r="C90">
        <v>2000</v>
      </c>
      <c r="D90">
        <v>626932</v>
      </c>
      <c r="E90">
        <v>26641</v>
      </c>
      <c r="F90">
        <v>3554</v>
      </c>
      <c r="G90">
        <v>23087</v>
      </c>
      <c r="H90">
        <v>27</v>
      </c>
      <c r="I90">
        <v>497</v>
      </c>
      <c r="J90">
        <v>490</v>
      </c>
      <c r="K90">
        <v>2540</v>
      </c>
      <c r="L90">
        <v>3899</v>
      </c>
      <c r="M90">
        <v>16838</v>
      </c>
      <c r="N90">
        <v>2350</v>
      </c>
    </row>
    <row r="91" spans="2:14" x14ac:dyDescent="0.2">
      <c r="B91" s="5" t="s">
        <v>243</v>
      </c>
      <c r="C91">
        <v>2001</v>
      </c>
      <c r="D91">
        <v>633630</v>
      </c>
      <c r="E91">
        <v>26895</v>
      </c>
      <c r="F91">
        <v>3735</v>
      </c>
      <c r="G91">
        <v>23160</v>
      </c>
      <c r="H91">
        <v>39</v>
      </c>
      <c r="I91">
        <v>501</v>
      </c>
      <c r="J91">
        <v>514</v>
      </c>
      <c r="K91">
        <v>2681</v>
      </c>
      <c r="L91">
        <v>3847</v>
      </c>
      <c r="M91">
        <v>16695</v>
      </c>
      <c r="N91">
        <v>2618</v>
      </c>
    </row>
    <row r="92" spans="2:14" x14ac:dyDescent="0.2">
      <c r="B92" s="5" t="s">
        <v>243</v>
      </c>
      <c r="C92">
        <v>2002</v>
      </c>
      <c r="D92">
        <v>641482</v>
      </c>
      <c r="E92">
        <v>27745</v>
      </c>
      <c r="F92">
        <v>3627</v>
      </c>
      <c r="G92">
        <v>24118</v>
      </c>
      <c r="H92">
        <v>33</v>
      </c>
      <c r="I92">
        <v>511</v>
      </c>
      <c r="J92">
        <v>489</v>
      </c>
      <c r="K92">
        <v>2594</v>
      </c>
      <c r="L92">
        <v>3908</v>
      </c>
      <c r="M92">
        <v>17739</v>
      </c>
      <c r="N92">
        <v>2471</v>
      </c>
    </row>
    <row r="93" spans="2:14" x14ac:dyDescent="0.2">
      <c r="B93" s="5" t="s">
        <v>243</v>
      </c>
      <c r="C93">
        <v>2003</v>
      </c>
      <c r="D93">
        <v>648280</v>
      </c>
      <c r="E93">
        <v>28263</v>
      </c>
      <c r="F93">
        <v>3850</v>
      </c>
      <c r="G93">
        <v>24280</v>
      </c>
      <c r="H93">
        <v>39</v>
      </c>
      <c r="I93">
        <v>600</v>
      </c>
      <c r="J93">
        <v>444</v>
      </c>
      <c r="K93">
        <v>2767</v>
      </c>
      <c r="L93">
        <v>3855</v>
      </c>
      <c r="M93">
        <v>17977</v>
      </c>
      <c r="N93">
        <v>2448</v>
      </c>
    </row>
    <row r="94" spans="2:14" x14ac:dyDescent="0.2">
      <c r="B94" s="5" t="s">
        <v>243</v>
      </c>
      <c r="C94">
        <v>2004</v>
      </c>
      <c r="D94">
        <v>655435</v>
      </c>
      <c r="E94">
        <v>26331</v>
      </c>
      <c r="F94">
        <v>4159</v>
      </c>
      <c r="G94">
        <v>22172</v>
      </c>
      <c r="H94">
        <v>37</v>
      </c>
      <c r="I94">
        <v>558</v>
      </c>
      <c r="J94">
        <v>447</v>
      </c>
      <c r="K94">
        <v>3117</v>
      </c>
      <c r="L94">
        <v>3773</v>
      </c>
      <c r="M94">
        <v>16159</v>
      </c>
      <c r="N94">
        <v>2240</v>
      </c>
    </row>
    <row r="95" spans="2:14" x14ac:dyDescent="0.2">
      <c r="B95" s="5" t="s">
        <v>244</v>
      </c>
      <c r="C95">
        <v>1960</v>
      </c>
      <c r="D95">
        <v>3266740</v>
      </c>
      <c r="E95">
        <v>39920</v>
      </c>
      <c r="F95">
        <v>6097</v>
      </c>
      <c r="G95">
        <v>33823</v>
      </c>
      <c r="H95">
        <v>406</v>
      </c>
      <c r="I95">
        <v>281</v>
      </c>
      <c r="J95">
        <v>898</v>
      </c>
      <c r="K95">
        <v>4512</v>
      </c>
      <c r="L95">
        <v>11626</v>
      </c>
      <c r="M95">
        <v>19344</v>
      </c>
      <c r="N95">
        <v>2853</v>
      </c>
    </row>
    <row r="96" spans="2:14" x14ac:dyDescent="0.2">
      <c r="B96" s="5" t="s">
        <v>244</v>
      </c>
      <c r="C96">
        <v>1961</v>
      </c>
      <c r="D96">
        <v>3302000</v>
      </c>
      <c r="E96">
        <v>38105</v>
      </c>
      <c r="F96">
        <v>5564</v>
      </c>
      <c r="G96">
        <v>32541</v>
      </c>
      <c r="H96">
        <v>427</v>
      </c>
      <c r="I96">
        <v>252</v>
      </c>
      <c r="J96">
        <v>630</v>
      </c>
      <c r="K96">
        <v>4255</v>
      </c>
      <c r="L96">
        <v>11205</v>
      </c>
      <c r="M96">
        <v>18801</v>
      </c>
      <c r="N96">
        <v>2535</v>
      </c>
    </row>
    <row r="97" spans="2:14" x14ac:dyDescent="0.2">
      <c r="B97" s="5" t="s">
        <v>244</v>
      </c>
      <c r="C97">
        <v>1962</v>
      </c>
      <c r="D97">
        <v>3358000</v>
      </c>
      <c r="E97">
        <v>41112</v>
      </c>
      <c r="F97">
        <v>5283</v>
      </c>
      <c r="G97">
        <v>35829</v>
      </c>
      <c r="H97">
        <v>316</v>
      </c>
      <c r="I97">
        <v>218</v>
      </c>
      <c r="J97">
        <v>754</v>
      </c>
      <c r="K97">
        <v>3995</v>
      </c>
      <c r="L97">
        <v>11722</v>
      </c>
      <c r="M97">
        <v>21306</v>
      </c>
      <c r="N97">
        <v>2801</v>
      </c>
    </row>
    <row r="98" spans="2:14" x14ac:dyDescent="0.2">
      <c r="B98" s="5" t="s">
        <v>244</v>
      </c>
      <c r="C98">
        <v>1963</v>
      </c>
      <c r="D98">
        <v>3347000</v>
      </c>
      <c r="E98">
        <v>44636</v>
      </c>
      <c r="F98">
        <v>6115</v>
      </c>
      <c r="G98">
        <v>38521</v>
      </c>
      <c r="H98">
        <v>340</v>
      </c>
      <c r="I98">
        <v>192</v>
      </c>
      <c r="J98">
        <v>828</v>
      </c>
      <c r="K98">
        <v>4755</v>
      </c>
      <c r="L98">
        <v>12614</v>
      </c>
      <c r="M98">
        <v>22874</v>
      </c>
      <c r="N98">
        <v>3033</v>
      </c>
    </row>
    <row r="99" spans="2:14" x14ac:dyDescent="0.2">
      <c r="B99" s="5" t="s">
        <v>244</v>
      </c>
      <c r="C99">
        <v>1964</v>
      </c>
      <c r="D99">
        <v>3407000</v>
      </c>
      <c r="E99">
        <v>53550</v>
      </c>
      <c r="F99">
        <v>7260</v>
      </c>
      <c r="G99">
        <v>46290</v>
      </c>
      <c r="H99">
        <v>316</v>
      </c>
      <c r="I99">
        <v>397</v>
      </c>
      <c r="J99">
        <v>992</v>
      </c>
      <c r="K99">
        <v>5555</v>
      </c>
      <c r="L99">
        <v>15898</v>
      </c>
      <c r="M99">
        <v>26713</v>
      </c>
      <c r="N99">
        <v>3679</v>
      </c>
    </row>
    <row r="100" spans="2:14" x14ac:dyDescent="0.2">
      <c r="B100" s="5" t="s">
        <v>244</v>
      </c>
      <c r="C100">
        <v>1965</v>
      </c>
      <c r="D100">
        <v>3462000</v>
      </c>
      <c r="E100">
        <v>55131</v>
      </c>
      <c r="F100">
        <v>6916</v>
      </c>
      <c r="G100">
        <v>48215</v>
      </c>
      <c r="H100">
        <v>395</v>
      </c>
      <c r="I100">
        <v>367</v>
      </c>
      <c r="J100">
        <v>992</v>
      </c>
      <c r="K100">
        <v>5162</v>
      </c>
      <c r="L100">
        <v>16398</v>
      </c>
      <c r="M100">
        <v>28115</v>
      </c>
      <c r="N100">
        <v>3702</v>
      </c>
    </row>
    <row r="101" spans="2:14" x14ac:dyDescent="0.2">
      <c r="B101" s="5" t="s">
        <v>244</v>
      </c>
      <c r="C101">
        <v>1966</v>
      </c>
      <c r="D101">
        <v>3517000</v>
      </c>
      <c r="E101">
        <v>61838</v>
      </c>
      <c r="F101">
        <v>8098</v>
      </c>
      <c r="G101">
        <v>53740</v>
      </c>
      <c r="H101">
        <v>384</v>
      </c>
      <c r="I101">
        <v>341</v>
      </c>
      <c r="J101">
        <v>1124</v>
      </c>
      <c r="K101">
        <v>6249</v>
      </c>
      <c r="L101">
        <v>18551</v>
      </c>
      <c r="M101">
        <v>30583</v>
      </c>
      <c r="N101">
        <v>4606</v>
      </c>
    </row>
    <row r="102" spans="2:14" x14ac:dyDescent="0.2">
      <c r="B102" s="5" t="s">
        <v>244</v>
      </c>
      <c r="C102">
        <v>1967</v>
      </c>
      <c r="D102">
        <v>3540000</v>
      </c>
      <c r="E102">
        <v>65527</v>
      </c>
      <c r="F102">
        <v>8448</v>
      </c>
      <c r="G102">
        <v>57079</v>
      </c>
      <c r="H102">
        <v>415</v>
      </c>
      <c r="I102">
        <v>371</v>
      </c>
      <c r="J102">
        <v>1167</v>
      </c>
      <c r="K102">
        <v>6495</v>
      </c>
      <c r="L102">
        <v>20227</v>
      </c>
      <c r="M102">
        <v>31682</v>
      </c>
      <c r="N102">
        <v>5170</v>
      </c>
    </row>
    <row r="103" spans="2:14" x14ac:dyDescent="0.2">
      <c r="B103" s="5" t="s">
        <v>244</v>
      </c>
      <c r="C103">
        <v>1968</v>
      </c>
      <c r="D103">
        <v>3566000</v>
      </c>
      <c r="E103">
        <v>71285</v>
      </c>
      <c r="F103">
        <v>8288</v>
      </c>
      <c r="G103">
        <v>62997</v>
      </c>
      <c r="H103">
        <v>421</v>
      </c>
      <c r="I103">
        <v>396</v>
      </c>
      <c r="J103">
        <v>1462</v>
      </c>
      <c r="K103">
        <v>6009</v>
      </c>
      <c r="L103">
        <v>22403</v>
      </c>
      <c r="M103">
        <v>34508</v>
      </c>
      <c r="N103">
        <v>6086</v>
      </c>
    </row>
    <row r="104" spans="2:14" x14ac:dyDescent="0.2">
      <c r="B104" s="5" t="s">
        <v>244</v>
      </c>
      <c r="C104">
        <v>1969</v>
      </c>
      <c r="D104">
        <v>3531000</v>
      </c>
      <c r="E104">
        <v>75090</v>
      </c>
      <c r="F104">
        <v>8842</v>
      </c>
      <c r="G104">
        <v>66248</v>
      </c>
      <c r="H104">
        <v>485</v>
      </c>
      <c r="I104">
        <v>494</v>
      </c>
      <c r="J104">
        <v>1448</v>
      </c>
      <c r="K104">
        <v>6415</v>
      </c>
      <c r="L104">
        <v>23559</v>
      </c>
      <c r="M104">
        <v>36644</v>
      </c>
      <c r="N104">
        <v>6045</v>
      </c>
    </row>
    <row r="105" spans="2:14" x14ac:dyDescent="0.2">
      <c r="B105" s="5" t="s">
        <v>244</v>
      </c>
      <c r="C105">
        <v>1970</v>
      </c>
      <c r="D105">
        <v>3444165</v>
      </c>
      <c r="E105">
        <v>85399</v>
      </c>
      <c r="F105">
        <v>10185</v>
      </c>
      <c r="G105">
        <v>75214</v>
      </c>
      <c r="H105">
        <v>404</v>
      </c>
      <c r="I105">
        <v>637</v>
      </c>
      <c r="J105">
        <v>1731</v>
      </c>
      <c r="K105">
        <v>7413</v>
      </c>
      <c r="L105">
        <v>26739</v>
      </c>
      <c r="M105">
        <v>40779</v>
      </c>
      <c r="N105">
        <v>7696</v>
      </c>
    </row>
    <row r="106" spans="2:14" x14ac:dyDescent="0.2">
      <c r="B106" s="5" t="s">
        <v>244</v>
      </c>
      <c r="C106">
        <v>1971</v>
      </c>
      <c r="D106">
        <v>3479000</v>
      </c>
      <c r="E106">
        <v>86919</v>
      </c>
      <c r="F106">
        <v>10835</v>
      </c>
      <c r="G106">
        <v>76084</v>
      </c>
      <c r="H106">
        <v>524</v>
      </c>
      <c r="I106">
        <v>661</v>
      </c>
      <c r="J106">
        <v>2005</v>
      </c>
      <c r="K106">
        <v>7645</v>
      </c>
      <c r="L106">
        <v>27547</v>
      </c>
      <c r="M106">
        <v>40841</v>
      </c>
      <c r="N106">
        <v>7696</v>
      </c>
    </row>
    <row r="107" spans="2:14" x14ac:dyDescent="0.2">
      <c r="B107" s="5" t="s">
        <v>244</v>
      </c>
      <c r="C107">
        <v>1972</v>
      </c>
      <c r="D107">
        <v>3510000</v>
      </c>
      <c r="E107">
        <v>84047</v>
      </c>
      <c r="F107">
        <v>10994</v>
      </c>
      <c r="G107">
        <v>73053</v>
      </c>
      <c r="H107">
        <v>496</v>
      </c>
      <c r="I107">
        <v>660</v>
      </c>
      <c r="J107">
        <v>2407</v>
      </c>
      <c r="K107">
        <v>7431</v>
      </c>
      <c r="L107">
        <v>27714</v>
      </c>
      <c r="M107">
        <v>38493</v>
      </c>
      <c r="N107">
        <v>6846</v>
      </c>
    </row>
    <row r="108" spans="2:14" x14ac:dyDescent="0.2">
      <c r="B108" s="5" t="s">
        <v>244</v>
      </c>
      <c r="C108">
        <v>1973</v>
      </c>
      <c r="D108">
        <v>3539000</v>
      </c>
      <c r="E108">
        <v>91389</v>
      </c>
      <c r="F108">
        <v>12390</v>
      </c>
      <c r="G108">
        <v>78999</v>
      </c>
      <c r="H108">
        <v>468</v>
      </c>
      <c r="I108">
        <v>751</v>
      </c>
      <c r="J108">
        <v>2809</v>
      </c>
      <c r="K108">
        <v>8362</v>
      </c>
      <c r="L108">
        <v>31754</v>
      </c>
      <c r="M108">
        <v>39206</v>
      </c>
      <c r="N108">
        <v>8039</v>
      </c>
    </row>
    <row r="109" spans="2:14" x14ac:dyDescent="0.2">
      <c r="B109" s="5" t="s">
        <v>244</v>
      </c>
      <c r="C109">
        <v>1974</v>
      </c>
      <c r="D109">
        <v>3577000</v>
      </c>
      <c r="E109">
        <v>107314</v>
      </c>
      <c r="F109">
        <v>13338</v>
      </c>
      <c r="G109">
        <v>93976</v>
      </c>
      <c r="H109">
        <v>536</v>
      </c>
      <c r="I109">
        <v>811</v>
      </c>
      <c r="J109">
        <v>3562</v>
      </c>
      <c r="K109">
        <v>8429</v>
      </c>
      <c r="L109">
        <v>37841</v>
      </c>
      <c r="M109">
        <v>46813</v>
      </c>
      <c r="N109">
        <v>9322</v>
      </c>
    </row>
    <row r="110" spans="2:14" x14ac:dyDescent="0.2">
      <c r="B110" s="5" t="s">
        <v>244</v>
      </c>
      <c r="C110">
        <v>1975</v>
      </c>
      <c r="D110">
        <v>3614000</v>
      </c>
      <c r="E110">
        <v>125497</v>
      </c>
      <c r="F110">
        <v>14201</v>
      </c>
      <c r="G110">
        <v>111296</v>
      </c>
      <c r="H110">
        <v>577</v>
      </c>
      <c r="I110">
        <v>738</v>
      </c>
      <c r="J110">
        <v>4446</v>
      </c>
      <c r="K110">
        <v>8440</v>
      </c>
      <c r="L110">
        <v>42059</v>
      </c>
      <c r="M110">
        <v>59470</v>
      </c>
      <c r="N110">
        <v>9767</v>
      </c>
    </row>
    <row r="111" spans="2:14" x14ac:dyDescent="0.2">
      <c r="B111" s="5" t="s">
        <v>244</v>
      </c>
      <c r="C111">
        <v>1976</v>
      </c>
      <c r="D111">
        <v>3665000</v>
      </c>
      <c r="E111">
        <v>139573</v>
      </c>
      <c r="F111">
        <v>14248</v>
      </c>
      <c r="G111">
        <v>125325</v>
      </c>
      <c r="H111">
        <v>553</v>
      </c>
      <c r="I111">
        <v>794</v>
      </c>
      <c r="J111">
        <v>3520</v>
      </c>
      <c r="K111">
        <v>9381</v>
      </c>
      <c r="L111">
        <v>42879</v>
      </c>
      <c r="M111">
        <v>72832</v>
      </c>
      <c r="N111">
        <v>9614</v>
      </c>
    </row>
    <row r="112" spans="2:14" x14ac:dyDescent="0.2">
      <c r="B112" s="5" t="s">
        <v>244</v>
      </c>
      <c r="C112">
        <v>1977</v>
      </c>
      <c r="D112">
        <v>3690000</v>
      </c>
      <c r="E112">
        <v>136995</v>
      </c>
      <c r="F112">
        <v>15293</v>
      </c>
      <c r="G112">
        <v>121702</v>
      </c>
      <c r="H112">
        <v>524</v>
      </c>
      <c r="I112">
        <v>929</v>
      </c>
      <c r="J112">
        <v>3572</v>
      </c>
      <c r="K112">
        <v>10268</v>
      </c>
      <c r="L112">
        <v>41901</v>
      </c>
      <c r="M112">
        <v>69442</v>
      </c>
      <c r="N112">
        <v>10359</v>
      </c>
    </row>
    <row r="113" spans="2:14" x14ac:dyDescent="0.2">
      <c r="B113" s="5" t="s">
        <v>244</v>
      </c>
      <c r="C113">
        <v>1978</v>
      </c>
      <c r="D113">
        <v>3742000</v>
      </c>
      <c r="E113">
        <v>147389</v>
      </c>
      <c r="F113">
        <v>15682</v>
      </c>
      <c r="G113">
        <v>131707</v>
      </c>
      <c r="H113">
        <v>499</v>
      </c>
      <c r="I113">
        <v>954</v>
      </c>
      <c r="J113">
        <v>3708</v>
      </c>
      <c r="K113">
        <v>10521</v>
      </c>
      <c r="L113">
        <v>46001</v>
      </c>
      <c r="M113">
        <v>74387</v>
      </c>
      <c r="N113">
        <v>11319</v>
      </c>
    </row>
    <row r="114" spans="2:14" x14ac:dyDescent="0.2">
      <c r="B114" s="5" t="s">
        <v>244</v>
      </c>
      <c r="C114">
        <v>1979</v>
      </c>
      <c r="D114">
        <v>3769000</v>
      </c>
      <c r="E114">
        <v>159950</v>
      </c>
      <c r="F114">
        <v>15578</v>
      </c>
      <c r="G114">
        <v>144372</v>
      </c>
      <c r="H114">
        <v>496</v>
      </c>
      <c r="I114">
        <v>1037</v>
      </c>
      <c r="J114">
        <v>4127</v>
      </c>
      <c r="K114">
        <v>9918</v>
      </c>
      <c r="L114">
        <v>48517</v>
      </c>
      <c r="M114">
        <v>83791</v>
      </c>
      <c r="N114">
        <v>12064</v>
      </c>
    </row>
    <row r="115" spans="2:14" x14ac:dyDescent="0.2">
      <c r="B115" s="5" t="s">
        <v>244</v>
      </c>
      <c r="C115">
        <v>1980</v>
      </c>
      <c r="D115">
        <v>3861466</v>
      </c>
      <c r="E115">
        <v>190511</v>
      </c>
      <c r="F115">
        <v>17320</v>
      </c>
      <c r="G115">
        <v>173191</v>
      </c>
      <c r="H115">
        <v>509</v>
      </c>
      <c r="I115">
        <v>1158</v>
      </c>
      <c r="J115">
        <v>5102</v>
      </c>
      <c r="K115">
        <v>10551</v>
      </c>
      <c r="L115">
        <v>58952</v>
      </c>
      <c r="M115">
        <v>102029</v>
      </c>
      <c r="N115">
        <v>12210</v>
      </c>
    </row>
    <row r="116" spans="2:14" x14ac:dyDescent="0.2">
      <c r="B116" s="5" t="s">
        <v>244</v>
      </c>
      <c r="C116">
        <v>1981</v>
      </c>
      <c r="D116">
        <v>3916000</v>
      </c>
      <c r="E116">
        <v>191834</v>
      </c>
      <c r="F116">
        <v>18423</v>
      </c>
      <c r="G116">
        <v>173411</v>
      </c>
      <c r="H116">
        <v>465</v>
      </c>
      <c r="I116">
        <v>1021</v>
      </c>
      <c r="J116">
        <v>4952</v>
      </c>
      <c r="K116">
        <v>11985</v>
      </c>
      <c r="L116">
        <v>56811</v>
      </c>
      <c r="M116">
        <v>105471</v>
      </c>
      <c r="N116">
        <v>11129</v>
      </c>
    </row>
    <row r="117" spans="2:14" x14ac:dyDescent="0.2">
      <c r="B117" s="5" t="s">
        <v>244</v>
      </c>
      <c r="C117">
        <v>1982</v>
      </c>
      <c r="D117">
        <v>3943000</v>
      </c>
      <c r="E117">
        <v>182701</v>
      </c>
      <c r="F117">
        <v>17653</v>
      </c>
      <c r="G117">
        <v>165048</v>
      </c>
      <c r="H117">
        <v>417</v>
      </c>
      <c r="I117">
        <v>1026</v>
      </c>
      <c r="J117">
        <v>4417</v>
      </c>
      <c r="K117">
        <v>11793</v>
      </c>
      <c r="L117">
        <v>49531</v>
      </c>
      <c r="M117">
        <v>104740</v>
      </c>
      <c r="N117">
        <v>10777</v>
      </c>
    </row>
    <row r="118" spans="2:14" x14ac:dyDescent="0.2">
      <c r="B118" s="5" t="s">
        <v>244</v>
      </c>
      <c r="C118">
        <v>1983</v>
      </c>
      <c r="D118">
        <v>3959000</v>
      </c>
      <c r="E118">
        <v>162361</v>
      </c>
      <c r="F118">
        <v>16471</v>
      </c>
      <c r="G118">
        <v>145890</v>
      </c>
      <c r="H118">
        <v>364</v>
      </c>
      <c r="I118">
        <v>931</v>
      </c>
      <c r="J118">
        <v>3895</v>
      </c>
      <c r="K118">
        <v>11281</v>
      </c>
      <c r="L118">
        <v>42485</v>
      </c>
      <c r="M118">
        <v>94279</v>
      </c>
      <c r="N118">
        <v>9126</v>
      </c>
    </row>
    <row r="119" spans="2:14" x14ac:dyDescent="0.2">
      <c r="B119" s="5" t="s">
        <v>244</v>
      </c>
      <c r="C119">
        <v>1984</v>
      </c>
      <c r="D119">
        <v>3990000</v>
      </c>
      <c r="E119">
        <v>155691</v>
      </c>
      <c r="F119">
        <v>17204</v>
      </c>
      <c r="G119">
        <v>138487</v>
      </c>
      <c r="H119">
        <v>374</v>
      </c>
      <c r="I119">
        <v>1002</v>
      </c>
      <c r="J119">
        <v>3833</v>
      </c>
      <c r="K119">
        <v>11995</v>
      </c>
      <c r="L119">
        <v>39970</v>
      </c>
      <c r="M119">
        <v>89198</v>
      </c>
      <c r="N119">
        <v>9319</v>
      </c>
    </row>
    <row r="120" spans="2:14" x14ac:dyDescent="0.2">
      <c r="B120" s="5" t="s">
        <v>244</v>
      </c>
      <c r="C120">
        <v>1985</v>
      </c>
      <c r="D120">
        <v>4021000</v>
      </c>
      <c r="E120">
        <v>158513</v>
      </c>
      <c r="F120">
        <v>18398</v>
      </c>
      <c r="G120">
        <v>140115</v>
      </c>
      <c r="H120">
        <v>396</v>
      </c>
      <c r="I120">
        <v>1079</v>
      </c>
      <c r="J120">
        <v>4237</v>
      </c>
      <c r="K120">
        <v>12686</v>
      </c>
      <c r="L120">
        <v>41612</v>
      </c>
      <c r="M120">
        <v>88108</v>
      </c>
      <c r="N120">
        <v>10395</v>
      </c>
    </row>
    <row r="121" spans="2:14" x14ac:dyDescent="0.2">
      <c r="B121" s="5" t="s">
        <v>244</v>
      </c>
      <c r="C121">
        <v>1986</v>
      </c>
      <c r="D121">
        <v>4053000</v>
      </c>
      <c r="E121">
        <v>173807</v>
      </c>
      <c r="F121">
        <v>22616</v>
      </c>
      <c r="G121">
        <v>151191</v>
      </c>
      <c r="H121">
        <v>409</v>
      </c>
      <c r="I121">
        <v>1150</v>
      </c>
      <c r="J121">
        <v>4523</v>
      </c>
      <c r="K121">
        <v>16534</v>
      </c>
      <c r="L121">
        <v>46974</v>
      </c>
      <c r="M121">
        <v>93396</v>
      </c>
      <c r="N121">
        <v>10821</v>
      </c>
    </row>
    <row r="122" spans="2:14" x14ac:dyDescent="0.2">
      <c r="B122" s="5" t="s">
        <v>244</v>
      </c>
      <c r="C122">
        <v>1987</v>
      </c>
      <c r="D122">
        <v>4083000</v>
      </c>
      <c r="E122">
        <v>181751</v>
      </c>
      <c r="F122">
        <v>22833</v>
      </c>
      <c r="G122">
        <v>158918</v>
      </c>
      <c r="H122">
        <v>380</v>
      </c>
      <c r="I122">
        <v>1137</v>
      </c>
      <c r="J122">
        <v>4581</v>
      </c>
      <c r="K122">
        <v>16735</v>
      </c>
      <c r="L122">
        <v>48927</v>
      </c>
      <c r="M122">
        <v>99260</v>
      </c>
      <c r="N122">
        <v>10731</v>
      </c>
    </row>
    <row r="123" spans="2:14" x14ac:dyDescent="0.2">
      <c r="B123" s="5" t="s">
        <v>244</v>
      </c>
      <c r="C123">
        <v>1988</v>
      </c>
      <c r="D123">
        <v>4127000</v>
      </c>
      <c r="E123">
        <v>188261</v>
      </c>
      <c r="F123">
        <v>23052</v>
      </c>
      <c r="G123">
        <v>165209</v>
      </c>
      <c r="H123">
        <v>408</v>
      </c>
      <c r="I123">
        <v>1228</v>
      </c>
      <c r="J123">
        <v>4860</v>
      </c>
      <c r="K123">
        <v>16556</v>
      </c>
      <c r="L123">
        <v>50920</v>
      </c>
      <c r="M123">
        <v>103282</v>
      </c>
      <c r="N123">
        <v>11007</v>
      </c>
    </row>
    <row r="124" spans="2:14" x14ac:dyDescent="0.2">
      <c r="B124" s="5" t="s">
        <v>244</v>
      </c>
      <c r="C124">
        <v>1989</v>
      </c>
      <c r="D124">
        <v>4118000</v>
      </c>
      <c r="E124">
        <v>190573</v>
      </c>
      <c r="F124">
        <v>24329</v>
      </c>
      <c r="G124">
        <v>166244</v>
      </c>
      <c r="H124">
        <v>421</v>
      </c>
      <c r="I124">
        <v>1276</v>
      </c>
      <c r="J124">
        <v>5515</v>
      </c>
      <c r="K124">
        <v>17117</v>
      </c>
      <c r="L124">
        <v>47224</v>
      </c>
      <c r="M124">
        <v>106771</v>
      </c>
      <c r="N124">
        <v>12249</v>
      </c>
    </row>
    <row r="125" spans="2:14" x14ac:dyDescent="0.2">
      <c r="B125" s="5" t="s">
        <v>244</v>
      </c>
      <c r="C125">
        <v>1990</v>
      </c>
      <c r="D125">
        <v>4040587</v>
      </c>
      <c r="E125">
        <v>198604</v>
      </c>
      <c r="F125">
        <v>28630</v>
      </c>
      <c r="G125">
        <v>169974</v>
      </c>
      <c r="H125">
        <v>467</v>
      </c>
      <c r="I125">
        <v>1319</v>
      </c>
      <c r="J125">
        <v>5805</v>
      </c>
      <c r="K125">
        <v>21039</v>
      </c>
      <c r="L125">
        <v>44585</v>
      </c>
      <c r="M125">
        <v>111336</v>
      </c>
      <c r="N125">
        <v>14053</v>
      </c>
    </row>
    <row r="126" spans="2:14" x14ac:dyDescent="0.2">
      <c r="B126" s="5" t="s">
        <v>244</v>
      </c>
      <c r="C126">
        <v>1991</v>
      </c>
      <c r="D126">
        <v>4089000</v>
      </c>
      <c r="E126">
        <v>219400</v>
      </c>
      <c r="F126">
        <v>34518</v>
      </c>
      <c r="G126">
        <v>184882</v>
      </c>
      <c r="H126">
        <v>469</v>
      </c>
      <c r="I126">
        <v>1455</v>
      </c>
      <c r="J126">
        <v>6246</v>
      </c>
      <c r="K126">
        <v>26348</v>
      </c>
      <c r="L126">
        <v>51873</v>
      </c>
      <c r="M126">
        <v>118151</v>
      </c>
      <c r="N126">
        <v>14858</v>
      </c>
    </row>
    <row r="127" spans="2:14" x14ac:dyDescent="0.2">
      <c r="B127" s="5" t="s">
        <v>244</v>
      </c>
      <c r="C127">
        <v>1992</v>
      </c>
      <c r="D127">
        <v>4136000</v>
      </c>
      <c r="E127">
        <v>217889</v>
      </c>
      <c r="F127">
        <v>36052</v>
      </c>
      <c r="G127">
        <v>181837</v>
      </c>
      <c r="H127">
        <v>455</v>
      </c>
      <c r="I127">
        <v>1704</v>
      </c>
      <c r="J127">
        <v>6819</v>
      </c>
      <c r="K127">
        <v>27074</v>
      </c>
      <c r="L127">
        <v>49053</v>
      </c>
      <c r="M127">
        <v>117801</v>
      </c>
      <c r="N127">
        <v>14983</v>
      </c>
    </row>
    <row r="128" spans="2:14" x14ac:dyDescent="0.2">
      <c r="B128" s="5" t="s">
        <v>244</v>
      </c>
      <c r="C128">
        <v>1993</v>
      </c>
      <c r="D128">
        <v>4187000</v>
      </c>
      <c r="E128">
        <v>204274</v>
      </c>
      <c r="F128">
        <v>32676</v>
      </c>
      <c r="G128">
        <v>171598</v>
      </c>
      <c r="H128">
        <v>484</v>
      </c>
      <c r="I128">
        <v>1471</v>
      </c>
      <c r="J128">
        <v>6677</v>
      </c>
      <c r="K128">
        <v>24044</v>
      </c>
      <c r="L128">
        <v>45578</v>
      </c>
      <c r="M128">
        <v>111878</v>
      </c>
      <c r="N128">
        <v>14142</v>
      </c>
    </row>
    <row r="129" spans="2:14" x14ac:dyDescent="0.2">
      <c r="B129" s="5" t="s">
        <v>244</v>
      </c>
      <c r="C129">
        <v>1994</v>
      </c>
      <c r="D129">
        <v>4219000</v>
      </c>
      <c r="E129">
        <v>206859</v>
      </c>
      <c r="F129">
        <v>28844</v>
      </c>
      <c r="G129">
        <v>178015</v>
      </c>
      <c r="H129">
        <v>501</v>
      </c>
      <c r="I129">
        <v>1487</v>
      </c>
      <c r="J129">
        <v>7223</v>
      </c>
      <c r="K129">
        <v>19633</v>
      </c>
      <c r="L129">
        <v>44064</v>
      </c>
      <c r="M129">
        <v>119951</v>
      </c>
      <c r="N129">
        <v>14000</v>
      </c>
    </row>
    <row r="130" spans="2:14" x14ac:dyDescent="0.2">
      <c r="B130" s="5" t="s">
        <v>244</v>
      </c>
      <c r="C130">
        <v>1995</v>
      </c>
      <c r="D130">
        <v>4253000</v>
      </c>
      <c r="E130">
        <v>206188</v>
      </c>
      <c r="F130">
        <v>26894</v>
      </c>
      <c r="G130">
        <v>179294</v>
      </c>
      <c r="H130">
        <v>475</v>
      </c>
      <c r="I130">
        <v>1350</v>
      </c>
      <c r="J130">
        <v>7900</v>
      </c>
      <c r="K130">
        <v>17169</v>
      </c>
      <c r="L130">
        <v>43586</v>
      </c>
      <c r="M130">
        <v>120967</v>
      </c>
      <c r="N130">
        <v>14741</v>
      </c>
    </row>
    <row r="131" spans="2:14" x14ac:dyDescent="0.2">
      <c r="B131" s="5" t="s">
        <v>244</v>
      </c>
      <c r="C131">
        <v>1996</v>
      </c>
      <c r="D131">
        <v>4273000</v>
      </c>
      <c r="E131">
        <v>205962</v>
      </c>
      <c r="F131">
        <v>24159</v>
      </c>
      <c r="G131">
        <v>181803</v>
      </c>
      <c r="H131">
        <v>444</v>
      </c>
      <c r="I131">
        <v>1397</v>
      </c>
      <c r="J131">
        <v>7124</v>
      </c>
      <c r="K131">
        <v>15194</v>
      </c>
      <c r="L131">
        <v>42821</v>
      </c>
      <c r="M131">
        <v>123350</v>
      </c>
      <c r="N131">
        <v>15632</v>
      </c>
    </row>
    <row r="132" spans="2:14" x14ac:dyDescent="0.2">
      <c r="B132" s="5" t="s">
        <v>244</v>
      </c>
      <c r="C132">
        <v>1997</v>
      </c>
      <c r="D132">
        <v>4319000</v>
      </c>
      <c r="E132">
        <v>211188</v>
      </c>
      <c r="F132">
        <v>24379</v>
      </c>
      <c r="G132">
        <v>186809</v>
      </c>
      <c r="H132">
        <v>426</v>
      </c>
      <c r="I132">
        <v>1396</v>
      </c>
      <c r="J132">
        <v>6931</v>
      </c>
      <c r="K132">
        <v>15626</v>
      </c>
      <c r="L132">
        <v>43786</v>
      </c>
      <c r="M132">
        <v>127616</v>
      </c>
      <c r="N132">
        <v>15407</v>
      </c>
    </row>
    <row r="133" spans="2:14" x14ac:dyDescent="0.2">
      <c r="B133" s="5" t="s">
        <v>244</v>
      </c>
      <c r="C133">
        <v>1998</v>
      </c>
      <c r="D133">
        <v>4352000</v>
      </c>
      <c r="E133">
        <v>200065</v>
      </c>
      <c r="F133">
        <v>22286</v>
      </c>
      <c r="G133">
        <v>177779</v>
      </c>
      <c r="H133">
        <v>354</v>
      </c>
      <c r="I133">
        <v>1443</v>
      </c>
      <c r="J133">
        <v>5698</v>
      </c>
      <c r="K133">
        <v>14791</v>
      </c>
      <c r="L133">
        <v>41965</v>
      </c>
      <c r="M133">
        <v>120943</v>
      </c>
      <c r="N133">
        <v>14871</v>
      </c>
    </row>
    <row r="134" spans="2:14" x14ac:dyDescent="0.2">
      <c r="B134" s="5" t="s">
        <v>244</v>
      </c>
      <c r="C134">
        <v>1999</v>
      </c>
      <c r="D134">
        <v>4369862</v>
      </c>
      <c r="E134">
        <v>192819</v>
      </c>
      <c r="F134">
        <v>21421</v>
      </c>
      <c r="G134">
        <v>171398</v>
      </c>
      <c r="H134">
        <v>345</v>
      </c>
      <c r="I134">
        <v>1513</v>
      </c>
      <c r="J134">
        <v>5297</v>
      </c>
      <c r="K134">
        <v>14266</v>
      </c>
      <c r="L134">
        <v>38648</v>
      </c>
      <c r="M134">
        <v>119616</v>
      </c>
      <c r="N134">
        <v>13134</v>
      </c>
    </row>
    <row r="135" spans="2:14" x14ac:dyDescent="0.2">
      <c r="B135" s="5" t="s">
        <v>244</v>
      </c>
      <c r="C135">
        <v>2000</v>
      </c>
      <c r="D135">
        <v>4447100</v>
      </c>
      <c r="E135">
        <v>202159</v>
      </c>
      <c r="F135">
        <v>21620</v>
      </c>
      <c r="G135">
        <v>180539</v>
      </c>
      <c r="H135">
        <v>329</v>
      </c>
      <c r="I135">
        <v>1482</v>
      </c>
      <c r="J135">
        <v>5702</v>
      </c>
      <c r="K135">
        <v>14107</v>
      </c>
      <c r="L135">
        <v>40331</v>
      </c>
      <c r="M135">
        <v>127399</v>
      </c>
      <c r="N135">
        <v>12809</v>
      </c>
    </row>
    <row r="136" spans="2:14" x14ac:dyDescent="0.2">
      <c r="B136" s="5" t="s">
        <v>244</v>
      </c>
      <c r="C136">
        <v>2001</v>
      </c>
      <c r="D136">
        <v>4464356</v>
      </c>
      <c r="E136">
        <v>192835</v>
      </c>
      <c r="F136">
        <v>19582</v>
      </c>
      <c r="G136">
        <v>173253</v>
      </c>
      <c r="H136">
        <v>379</v>
      </c>
      <c r="I136">
        <v>1369</v>
      </c>
      <c r="J136">
        <v>5584</v>
      </c>
      <c r="K136">
        <v>12250</v>
      </c>
      <c r="L136">
        <v>40642</v>
      </c>
      <c r="M136">
        <v>119992</v>
      </c>
      <c r="N136">
        <v>12619</v>
      </c>
    </row>
    <row r="137" spans="2:14" x14ac:dyDescent="0.2">
      <c r="B137" s="5" t="s">
        <v>244</v>
      </c>
      <c r="C137">
        <v>2002</v>
      </c>
      <c r="D137">
        <v>4486508</v>
      </c>
      <c r="E137">
        <v>200331</v>
      </c>
      <c r="F137">
        <v>19931</v>
      </c>
      <c r="G137">
        <v>180400</v>
      </c>
      <c r="H137">
        <v>303</v>
      </c>
      <c r="I137">
        <v>1664</v>
      </c>
      <c r="J137">
        <v>5962</v>
      </c>
      <c r="K137">
        <v>12002</v>
      </c>
      <c r="L137">
        <v>42578</v>
      </c>
      <c r="M137">
        <v>123932</v>
      </c>
      <c r="N137">
        <v>13890</v>
      </c>
    </row>
    <row r="138" spans="2:14" x14ac:dyDescent="0.2">
      <c r="B138" s="5" t="s">
        <v>244</v>
      </c>
      <c r="C138">
        <v>2003</v>
      </c>
      <c r="D138">
        <v>4500752</v>
      </c>
      <c r="E138">
        <v>201572</v>
      </c>
      <c r="F138">
        <v>19331</v>
      </c>
      <c r="G138">
        <v>182241</v>
      </c>
      <c r="H138">
        <v>299</v>
      </c>
      <c r="I138">
        <v>1656</v>
      </c>
      <c r="J138">
        <v>6038</v>
      </c>
      <c r="K138">
        <v>11338</v>
      </c>
      <c r="L138">
        <v>43245</v>
      </c>
      <c r="M138">
        <v>124039</v>
      </c>
      <c r="N138">
        <v>14957</v>
      </c>
    </row>
    <row r="139" spans="2:14" x14ac:dyDescent="0.2">
      <c r="B139" s="5" t="s">
        <v>244</v>
      </c>
      <c r="C139">
        <v>2004</v>
      </c>
      <c r="D139">
        <v>4530182</v>
      </c>
      <c r="E139">
        <v>201664</v>
      </c>
      <c r="F139">
        <v>19324</v>
      </c>
      <c r="G139">
        <v>182340</v>
      </c>
      <c r="H139">
        <v>254</v>
      </c>
      <c r="I139">
        <v>1742</v>
      </c>
      <c r="J139">
        <v>6042</v>
      </c>
      <c r="K139">
        <v>11286</v>
      </c>
      <c r="L139">
        <v>44666</v>
      </c>
      <c r="M139">
        <v>123650</v>
      </c>
      <c r="N139">
        <v>14024</v>
      </c>
    </row>
    <row r="140" spans="2:14" x14ac:dyDescent="0.2">
      <c r="B140" s="5" t="s">
        <v>245</v>
      </c>
      <c r="C140">
        <v>1960</v>
      </c>
      <c r="D140">
        <v>1786272</v>
      </c>
      <c r="E140">
        <v>18472</v>
      </c>
      <c r="F140">
        <v>1924</v>
      </c>
      <c r="G140">
        <v>16548</v>
      </c>
      <c r="H140">
        <v>152</v>
      </c>
      <c r="I140">
        <v>159</v>
      </c>
      <c r="J140">
        <v>443</v>
      </c>
      <c r="K140">
        <v>1170</v>
      </c>
      <c r="L140">
        <v>5399</v>
      </c>
      <c r="M140">
        <v>10250</v>
      </c>
      <c r="N140">
        <v>899</v>
      </c>
    </row>
    <row r="141" spans="2:14" x14ac:dyDescent="0.2">
      <c r="B141" s="5" t="s">
        <v>245</v>
      </c>
      <c r="C141">
        <v>1961</v>
      </c>
      <c r="D141">
        <v>1797000</v>
      </c>
      <c r="E141">
        <v>18645</v>
      </c>
      <c r="F141">
        <v>1809</v>
      </c>
      <c r="G141">
        <v>16836</v>
      </c>
      <c r="H141">
        <v>163</v>
      </c>
      <c r="I141">
        <v>130</v>
      </c>
      <c r="J141">
        <v>446</v>
      </c>
      <c r="K141">
        <v>1070</v>
      </c>
      <c r="L141">
        <v>5536</v>
      </c>
      <c r="M141">
        <v>10211</v>
      </c>
      <c r="N141">
        <v>1089</v>
      </c>
    </row>
    <row r="142" spans="2:14" x14ac:dyDescent="0.2">
      <c r="B142" s="5" t="s">
        <v>245</v>
      </c>
      <c r="C142">
        <v>1962</v>
      </c>
      <c r="D142">
        <v>1823000</v>
      </c>
      <c r="E142">
        <v>19866</v>
      </c>
      <c r="F142">
        <v>1667</v>
      </c>
      <c r="G142">
        <v>18199</v>
      </c>
      <c r="H142">
        <v>144</v>
      </c>
      <c r="I142">
        <v>124</v>
      </c>
      <c r="J142">
        <v>400</v>
      </c>
      <c r="K142">
        <v>999</v>
      </c>
      <c r="L142">
        <v>5683</v>
      </c>
      <c r="M142">
        <v>11169</v>
      </c>
      <c r="N142">
        <v>1347</v>
      </c>
    </row>
    <row r="143" spans="2:14" x14ac:dyDescent="0.2">
      <c r="B143" s="5" t="s">
        <v>245</v>
      </c>
      <c r="C143">
        <v>1963</v>
      </c>
      <c r="D143">
        <v>1858000</v>
      </c>
      <c r="E143">
        <v>21940</v>
      </c>
      <c r="F143">
        <v>1991</v>
      </c>
      <c r="G143">
        <v>19949</v>
      </c>
      <c r="H143">
        <v>137</v>
      </c>
      <c r="I143">
        <v>113</v>
      </c>
      <c r="J143">
        <v>466</v>
      </c>
      <c r="K143">
        <v>1275</v>
      </c>
      <c r="L143">
        <v>6087</v>
      </c>
      <c r="M143">
        <v>12315</v>
      </c>
      <c r="N143">
        <v>1547</v>
      </c>
    </row>
    <row r="144" spans="2:14" x14ac:dyDescent="0.2">
      <c r="B144" s="5" t="s">
        <v>245</v>
      </c>
      <c r="C144">
        <v>1964</v>
      </c>
      <c r="D144">
        <v>1933000</v>
      </c>
      <c r="E144">
        <v>26274</v>
      </c>
      <c r="F144">
        <v>2641</v>
      </c>
      <c r="G144">
        <v>23633</v>
      </c>
      <c r="H144">
        <v>147</v>
      </c>
      <c r="I144">
        <v>157</v>
      </c>
      <c r="J144">
        <v>565</v>
      </c>
      <c r="K144">
        <v>1772</v>
      </c>
      <c r="L144">
        <v>7135</v>
      </c>
      <c r="M144">
        <v>14622</v>
      </c>
      <c r="N144">
        <v>1876</v>
      </c>
    </row>
    <row r="145" spans="2:14" x14ac:dyDescent="0.2">
      <c r="B145" s="5" t="s">
        <v>245</v>
      </c>
      <c r="C145">
        <v>1965</v>
      </c>
      <c r="D145">
        <v>1960000</v>
      </c>
      <c r="E145">
        <v>24975</v>
      </c>
      <c r="F145">
        <v>2662</v>
      </c>
      <c r="G145">
        <v>22313</v>
      </c>
      <c r="H145">
        <v>115</v>
      </c>
      <c r="I145">
        <v>203</v>
      </c>
      <c r="J145">
        <v>465</v>
      </c>
      <c r="K145">
        <v>1879</v>
      </c>
      <c r="L145">
        <v>6344</v>
      </c>
      <c r="M145">
        <v>14254</v>
      </c>
      <c r="N145">
        <v>1715</v>
      </c>
    </row>
    <row r="146" spans="2:14" x14ac:dyDescent="0.2">
      <c r="B146" s="5" t="s">
        <v>245</v>
      </c>
      <c r="C146">
        <v>1966</v>
      </c>
      <c r="D146">
        <v>1955000</v>
      </c>
      <c r="E146">
        <v>27035</v>
      </c>
      <c r="F146">
        <v>3185</v>
      </c>
      <c r="G146">
        <v>23850</v>
      </c>
      <c r="H146">
        <v>139</v>
      </c>
      <c r="I146">
        <v>192</v>
      </c>
      <c r="J146">
        <v>574</v>
      </c>
      <c r="K146">
        <v>2280</v>
      </c>
      <c r="L146">
        <v>7044</v>
      </c>
      <c r="M146">
        <v>15140</v>
      </c>
      <c r="N146">
        <v>1666</v>
      </c>
    </row>
    <row r="147" spans="2:14" x14ac:dyDescent="0.2">
      <c r="B147" s="5" t="s">
        <v>245</v>
      </c>
      <c r="C147">
        <v>1967</v>
      </c>
      <c r="D147">
        <v>1968000</v>
      </c>
      <c r="E147">
        <v>32048</v>
      </c>
      <c r="F147">
        <v>4320</v>
      </c>
      <c r="G147">
        <v>27728</v>
      </c>
      <c r="H147">
        <v>173</v>
      </c>
      <c r="I147">
        <v>279</v>
      </c>
      <c r="J147">
        <v>693</v>
      </c>
      <c r="K147">
        <v>3175</v>
      </c>
      <c r="L147">
        <v>8735</v>
      </c>
      <c r="M147">
        <v>17301</v>
      </c>
      <c r="N147">
        <v>1692</v>
      </c>
    </row>
    <row r="148" spans="2:14" x14ac:dyDescent="0.2">
      <c r="B148" s="5" t="s">
        <v>245</v>
      </c>
      <c r="C148">
        <v>1968</v>
      </c>
      <c r="D148">
        <v>2012000</v>
      </c>
      <c r="E148">
        <v>39406</v>
      </c>
      <c r="F148">
        <v>4360</v>
      </c>
      <c r="G148">
        <v>35046</v>
      </c>
      <c r="H148">
        <v>163</v>
      </c>
      <c r="I148">
        <v>349</v>
      </c>
      <c r="J148">
        <v>796</v>
      </c>
      <c r="K148">
        <v>3052</v>
      </c>
      <c r="L148">
        <v>11463</v>
      </c>
      <c r="M148">
        <v>21506</v>
      </c>
      <c r="N148">
        <v>2077</v>
      </c>
    </row>
    <row r="149" spans="2:14" x14ac:dyDescent="0.2">
      <c r="B149" s="5" t="s">
        <v>245</v>
      </c>
      <c r="C149">
        <v>1969</v>
      </c>
      <c r="D149">
        <v>1995000</v>
      </c>
      <c r="E149">
        <v>43661</v>
      </c>
      <c r="F149">
        <v>4390</v>
      </c>
      <c r="G149">
        <v>39271</v>
      </c>
      <c r="H149">
        <v>197</v>
      </c>
      <c r="I149">
        <v>347</v>
      </c>
      <c r="J149">
        <v>885</v>
      </c>
      <c r="K149">
        <v>2961</v>
      </c>
      <c r="L149">
        <v>12989</v>
      </c>
      <c r="M149">
        <v>24069</v>
      </c>
      <c r="N149">
        <v>2213</v>
      </c>
    </row>
    <row r="150" spans="2:14" x14ac:dyDescent="0.2">
      <c r="B150" s="5" t="s">
        <v>245</v>
      </c>
      <c r="C150">
        <v>1970</v>
      </c>
      <c r="D150">
        <v>1923295</v>
      </c>
      <c r="E150">
        <v>46566</v>
      </c>
      <c r="F150">
        <v>4276</v>
      </c>
      <c r="G150">
        <v>42290</v>
      </c>
      <c r="H150">
        <v>195</v>
      </c>
      <c r="I150">
        <v>328</v>
      </c>
      <c r="J150">
        <v>877</v>
      </c>
      <c r="K150">
        <v>2876</v>
      </c>
      <c r="L150">
        <v>14606</v>
      </c>
      <c r="M150">
        <v>25388</v>
      </c>
      <c r="N150">
        <v>2296</v>
      </c>
    </row>
    <row r="151" spans="2:14" x14ac:dyDescent="0.2">
      <c r="B151" s="5" t="s">
        <v>245</v>
      </c>
      <c r="C151">
        <v>1971</v>
      </c>
      <c r="D151">
        <v>1944000</v>
      </c>
      <c r="E151">
        <v>45261</v>
      </c>
      <c r="F151">
        <v>4680</v>
      </c>
      <c r="G151">
        <v>40581</v>
      </c>
      <c r="H151">
        <v>204</v>
      </c>
      <c r="I151">
        <v>332</v>
      </c>
      <c r="J151">
        <v>947</v>
      </c>
      <c r="K151">
        <v>3197</v>
      </c>
      <c r="L151">
        <v>14014</v>
      </c>
      <c r="M151">
        <v>24173</v>
      </c>
      <c r="N151">
        <v>2394</v>
      </c>
    </row>
    <row r="152" spans="2:14" x14ac:dyDescent="0.2">
      <c r="B152" s="5" t="s">
        <v>245</v>
      </c>
      <c r="C152">
        <v>1972</v>
      </c>
      <c r="D152">
        <v>1978000</v>
      </c>
      <c r="E152">
        <v>46530</v>
      </c>
      <c r="F152">
        <v>4840</v>
      </c>
      <c r="G152">
        <v>41690</v>
      </c>
      <c r="H152">
        <v>206</v>
      </c>
      <c r="I152">
        <v>342</v>
      </c>
      <c r="J152">
        <v>1084</v>
      </c>
      <c r="K152">
        <v>3208</v>
      </c>
      <c r="L152">
        <v>14541</v>
      </c>
      <c r="M152">
        <v>24891</v>
      </c>
      <c r="N152">
        <v>2258</v>
      </c>
    </row>
    <row r="153" spans="2:14" x14ac:dyDescent="0.2">
      <c r="B153" s="5" t="s">
        <v>245</v>
      </c>
      <c r="C153">
        <v>1973</v>
      </c>
      <c r="D153">
        <v>2037000</v>
      </c>
      <c r="E153">
        <v>56149</v>
      </c>
      <c r="F153">
        <v>5905</v>
      </c>
      <c r="G153">
        <v>50244</v>
      </c>
      <c r="H153">
        <v>180</v>
      </c>
      <c r="I153">
        <v>398</v>
      </c>
      <c r="J153">
        <v>1456</v>
      </c>
      <c r="K153">
        <v>3871</v>
      </c>
      <c r="L153">
        <v>18088</v>
      </c>
      <c r="M153">
        <v>29204</v>
      </c>
      <c r="N153">
        <v>2952</v>
      </c>
    </row>
    <row r="154" spans="2:14" x14ac:dyDescent="0.2">
      <c r="B154" s="5" t="s">
        <v>245</v>
      </c>
      <c r="C154">
        <v>1974</v>
      </c>
      <c r="D154">
        <v>2062000</v>
      </c>
      <c r="E154">
        <v>68060</v>
      </c>
      <c r="F154">
        <v>6521</v>
      </c>
      <c r="G154">
        <v>61539</v>
      </c>
      <c r="H154">
        <v>231</v>
      </c>
      <c r="I154">
        <v>492</v>
      </c>
      <c r="J154">
        <v>1664</v>
      </c>
      <c r="K154">
        <v>4134</v>
      </c>
      <c r="L154">
        <v>22170</v>
      </c>
      <c r="M154">
        <v>35989</v>
      </c>
      <c r="N154">
        <v>3380</v>
      </c>
    </row>
    <row r="155" spans="2:14" x14ac:dyDescent="0.2">
      <c r="B155" s="5" t="s">
        <v>245</v>
      </c>
      <c r="C155">
        <v>1975</v>
      </c>
      <c r="D155">
        <v>2116000</v>
      </c>
      <c r="E155">
        <v>74909</v>
      </c>
      <c r="F155">
        <v>7369</v>
      </c>
      <c r="G155">
        <v>67540</v>
      </c>
      <c r="H155">
        <v>213</v>
      </c>
      <c r="I155">
        <v>547</v>
      </c>
      <c r="J155">
        <v>1854</v>
      </c>
      <c r="K155">
        <v>4755</v>
      </c>
      <c r="L155">
        <v>22791</v>
      </c>
      <c r="M155">
        <v>41199</v>
      </c>
      <c r="N155">
        <v>3550</v>
      </c>
    </row>
    <row r="156" spans="2:14" x14ac:dyDescent="0.2">
      <c r="B156" s="5" t="s">
        <v>245</v>
      </c>
      <c r="C156">
        <v>1976</v>
      </c>
      <c r="D156">
        <v>2109000</v>
      </c>
      <c r="E156">
        <v>71847</v>
      </c>
      <c r="F156">
        <v>6410</v>
      </c>
      <c r="G156">
        <v>65437</v>
      </c>
      <c r="H156">
        <v>213</v>
      </c>
      <c r="I156">
        <v>510</v>
      </c>
      <c r="J156">
        <v>1618</v>
      </c>
      <c r="K156">
        <v>4069</v>
      </c>
      <c r="L156">
        <v>19771</v>
      </c>
      <c r="M156">
        <v>42474</v>
      </c>
      <c r="N156">
        <v>3192</v>
      </c>
    </row>
    <row r="157" spans="2:14" x14ac:dyDescent="0.2">
      <c r="B157" s="5" t="s">
        <v>245</v>
      </c>
      <c r="C157">
        <v>1977</v>
      </c>
      <c r="D157">
        <v>2144000</v>
      </c>
      <c r="E157">
        <v>71633</v>
      </c>
      <c r="F157">
        <v>6924</v>
      </c>
      <c r="G157">
        <v>64709</v>
      </c>
      <c r="H157">
        <v>188</v>
      </c>
      <c r="I157">
        <v>592</v>
      </c>
      <c r="J157">
        <v>1784</v>
      </c>
      <c r="K157">
        <v>4360</v>
      </c>
      <c r="L157">
        <v>20852</v>
      </c>
      <c r="M157">
        <v>39924</v>
      </c>
      <c r="N157">
        <v>3933</v>
      </c>
    </row>
    <row r="158" spans="2:14" x14ac:dyDescent="0.2">
      <c r="B158" s="5" t="s">
        <v>245</v>
      </c>
      <c r="C158">
        <v>1978</v>
      </c>
      <c r="D158">
        <v>2186000</v>
      </c>
      <c r="E158">
        <v>75673</v>
      </c>
      <c r="F158">
        <v>7522</v>
      </c>
      <c r="G158">
        <v>68151</v>
      </c>
      <c r="H158">
        <v>199</v>
      </c>
      <c r="I158">
        <v>505</v>
      </c>
      <c r="J158">
        <v>1748</v>
      </c>
      <c r="K158">
        <v>5070</v>
      </c>
      <c r="L158">
        <v>21140</v>
      </c>
      <c r="M158">
        <v>42647</v>
      </c>
      <c r="N158">
        <v>4364</v>
      </c>
    </row>
    <row r="159" spans="2:14" x14ac:dyDescent="0.2">
      <c r="B159" s="5" t="s">
        <v>245</v>
      </c>
      <c r="C159">
        <v>1979</v>
      </c>
      <c r="D159">
        <v>2180000</v>
      </c>
      <c r="E159">
        <v>78933</v>
      </c>
      <c r="F159">
        <v>7984</v>
      </c>
      <c r="G159">
        <v>70949</v>
      </c>
      <c r="H159">
        <v>198</v>
      </c>
      <c r="I159">
        <v>595</v>
      </c>
      <c r="J159">
        <v>1626</v>
      </c>
      <c r="K159">
        <v>5565</v>
      </c>
      <c r="L159">
        <v>21457</v>
      </c>
      <c r="M159">
        <v>45267</v>
      </c>
      <c r="N159">
        <v>4225</v>
      </c>
    </row>
    <row r="160" spans="2:14" x14ac:dyDescent="0.2">
      <c r="B160" s="5" t="s">
        <v>245</v>
      </c>
      <c r="C160">
        <v>1980</v>
      </c>
      <c r="D160">
        <v>2284037</v>
      </c>
      <c r="E160">
        <v>87046</v>
      </c>
      <c r="F160">
        <v>7656</v>
      </c>
      <c r="G160">
        <v>79390</v>
      </c>
      <c r="H160">
        <v>210</v>
      </c>
      <c r="I160">
        <v>609</v>
      </c>
      <c r="J160">
        <v>1848</v>
      </c>
      <c r="K160">
        <v>4989</v>
      </c>
      <c r="L160">
        <v>25559</v>
      </c>
      <c r="M160">
        <v>49558</v>
      </c>
      <c r="N160">
        <v>4273</v>
      </c>
    </row>
    <row r="161" spans="2:14" x14ac:dyDescent="0.2">
      <c r="B161" s="5" t="s">
        <v>245</v>
      </c>
      <c r="C161">
        <v>1981</v>
      </c>
      <c r="D161">
        <v>2294000</v>
      </c>
      <c r="E161">
        <v>87091</v>
      </c>
      <c r="F161">
        <v>7119</v>
      </c>
      <c r="G161">
        <v>79972</v>
      </c>
      <c r="H161">
        <v>209</v>
      </c>
      <c r="I161">
        <v>577</v>
      </c>
      <c r="J161">
        <v>1776</v>
      </c>
      <c r="K161">
        <v>4557</v>
      </c>
      <c r="L161">
        <v>24732</v>
      </c>
      <c r="M161">
        <v>50959</v>
      </c>
      <c r="N161">
        <v>4281</v>
      </c>
    </row>
    <row r="162" spans="2:14" x14ac:dyDescent="0.2">
      <c r="B162" s="5" t="s">
        <v>245</v>
      </c>
      <c r="C162">
        <v>1982</v>
      </c>
      <c r="D162">
        <v>2291000</v>
      </c>
      <c r="E162">
        <v>88697</v>
      </c>
      <c r="F162">
        <v>7438</v>
      </c>
      <c r="G162">
        <v>81259</v>
      </c>
      <c r="H162">
        <v>187</v>
      </c>
      <c r="I162">
        <v>622</v>
      </c>
      <c r="J162">
        <v>1805</v>
      </c>
      <c r="K162">
        <v>4824</v>
      </c>
      <c r="L162">
        <v>24547</v>
      </c>
      <c r="M162">
        <v>52450</v>
      </c>
      <c r="N162">
        <v>4262</v>
      </c>
    </row>
    <row r="163" spans="2:14" x14ac:dyDescent="0.2">
      <c r="B163" s="5" t="s">
        <v>245</v>
      </c>
      <c r="C163">
        <v>1983</v>
      </c>
      <c r="D163">
        <v>2328000</v>
      </c>
      <c r="E163">
        <v>81493</v>
      </c>
      <c r="F163">
        <v>6930</v>
      </c>
      <c r="G163">
        <v>74563</v>
      </c>
      <c r="H163">
        <v>178</v>
      </c>
      <c r="I163">
        <v>586</v>
      </c>
      <c r="J163">
        <v>1614</v>
      </c>
      <c r="K163">
        <v>4552</v>
      </c>
      <c r="L163">
        <v>22380</v>
      </c>
      <c r="M163">
        <v>48140</v>
      </c>
      <c r="N163">
        <v>4043</v>
      </c>
    </row>
    <row r="164" spans="2:14" x14ac:dyDescent="0.2">
      <c r="B164" s="5" t="s">
        <v>245</v>
      </c>
      <c r="C164">
        <v>1984</v>
      </c>
      <c r="D164">
        <v>2349000</v>
      </c>
      <c r="E164">
        <v>79103</v>
      </c>
      <c r="F164">
        <v>7549</v>
      </c>
      <c r="G164">
        <v>71554</v>
      </c>
      <c r="H164">
        <v>176</v>
      </c>
      <c r="I164">
        <v>697</v>
      </c>
      <c r="J164">
        <v>1587</v>
      </c>
      <c r="K164">
        <v>5089</v>
      </c>
      <c r="L164">
        <v>20810</v>
      </c>
      <c r="M164">
        <v>46807</v>
      </c>
      <c r="N164">
        <v>3937</v>
      </c>
    </row>
    <row r="165" spans="2:14" x14ac:dyDescent="0.2">
      <c r="B165" s="5" t="s">
        <v>245</v>
      </c>
      <c r="C165">
        <v>1985</v>
      </c>
      <c r="D165">
        <v>2359000</v>
      </c>
      <c r="E165">
        <v>84571</v>
      </c>
      <c r="F165">
        <v>8199</v>
      </c>
      <c r="G165">
        <v>76372</v>
      </c>
      <c r="H165">
        <v>187</v>
      </c>
      <c r="I165">
        <v>686</v>
      </c>
      <c r="J165">
        <v>1617</v>
      </c>
      <c r="K165">
        <v>5709</v>
      </c>
      <c r="L165">
        <v>22207</v>
      </c>
      <c r="M165">
        <v>49957</v>
      </c>
      <c r="N165">
        <v>4208</v>
      </c>
    </row>
    <row r="166" spans="2:14" x14ac:dyDescent="0.2">
      <c r="B166" s="5" t="s">
        <v>245</v>
      </c>
      <c r="C166">
        <v>1986</v>
      </c>
      <c r="D166">
        <v>2372000</v>
      </c>
      <c r="E166">
        <v>93094</v>
      </c>
      <c r="F166">
        <v>9365</v>
      </c>
      <c r="G166">
        <v>83729</v>
      </c>
      <c r="H166">
        <v>191</v>
      </c>
      <c r="I166">
        <v>686</v>
      </c>
      <c r="J166">
        <v>1890</v>
      </c>
      <c r="K166">
        <v>6598</v>
      </c>
      <c r="L166">
        <v>24429</v>
      </c>
      <c r="M166">
        <v>54677</v>
      </c>
      <c r="N166">
        <v>4623</v>
      </c>
    </row>
    <row r="167" spans="2:14" x14ac:dyDescent="0.2">
      <c r="B167" s="5" t="s">
        <v>245</v>
      </c>
      <c r="C167">
        <v>1987</v>
      </c>
      <c r="D167">
        <v>2388000</v>
      </c>
      <c r="E167">
        <v>101376</v>
      </c>
      <c r="F167">
        <v>9839</v>
      </c>
      <c r="G167">
        <v>91537</v>
      </c>
      <c r="H167">
        <v>182</v>
      </c>
      <c r="I167">
        <v>779</v>
      </c>
      <c r="J167">
        <v>1890</v>
      </c>
      <c r="K167">
        <v>6988</v>
      </c>
      <c r="L167">
        <v>25743</v>
      </c>
      <c r="M167">
        <v>60862</v>
      </c>
      <c r="N167">
        <v>4932</v>
      </c>
    </row>
    <row r="168" spans="2:14" x14ac:dyDescent="0.2">
      <c r="B168" s="5" t="s">
        <v>245</v>
      </c>
      <c r="C168">
        <v>1988</v>
      </c>
      <c r="D168">
        <v>2422000</v>
      </c>
      <c r="E168">
        <v>102199</v>
      </c>
      <c r="F168">
        <v>10237</v>
      </c>
      <c r="G168">
        <v>91962</v>
      </c>
      <c r="H168">
        <v>211</v>
      </c>
      <c r="I168">
        <v>780</v>
      </c>
      <c r="J168">
        <v>2037</v>
      </c>
      <c r="K168">
        <v>7209</v>
      </c>
      <c r="L168">
        <v>26443</v>
      </c>
      <c r="M168">
        <v>60363</v>
      </c>
      <c r="N168">
        <v>5156</v>
      </c>
    </row>
    <row r="169" spans="2:14" x14ac:dyDescent="0.2">
      <c r="B169" s="5" t="s">
        <v>245</v>
      </c>
      <c r="C169">
        <v>1989</v>
      </c>
      <c r="D169">
        <v>2406000</v>
      </c>
      <c r="E169">
        <v>109610</v>
      </c>
      <c r="F169">
        <v>11397</v>
      </c>
      <c r="G169">
        <v>98213</v>
      </c>
      <c r="H169">
        <v>203</v>
      </c>
      <c r="I169">
        <v>924</v>
      </c>
      <c r="J169">
        <v>2660</v>
      </c>
      <c r="K169">
        <v>7610</v>
      </c>
      <c r="L169">
        <v>28738</v>
      </c>
      <c r="M169">
        <v>63084</v>
      </c>
      <c r="N169">
        <v>6391</v>
      </c>
    </row>
    <row r="170" spans="2:14" x14ac:dyDescent="0.2">
      <c r="B170" s="5" t="s">
        <v>245</v>
      </c>
      <c r="C170">
        <v>1990</v>
      </c>
      <c r="D170">
        <v>2350725</v>
      </c>
      <c r="E170">
        <v>114408</v>
      </c>
      <c r="F170">
        <v>12511</v>
      </c>
      <c r="G170">
        <v>101897</v>
      </c>
      <c r="H170">
        <v>241</v>
      </c>
      <c r="I170">
        <v>1019</v>
      </c>
      <c r="J170">
        <v>2661</v>
      </c>
      <c r="K170">
        <v>8590</v>
      </c>
      <c r="L170">
        <v>28464</v>
      </c>
      <c r="M170">
        <v>66630</v>
      </c>
      <c r="N170">
        <v>6803</v>
      </c>
    </row>
    <row r="171" spans="2:14" x14ac:dyDescent="0.2">
      <c r="B171" s="5" t="s">
        <v>245</v>
      </c>
      <c r="C171">
        <v>1991</v>
      </c>
      <c r="D171">
        <v>2372000</v>
      </c>
      <c r="E171">
        <v>122749</v>
      </c>
      <c r="F171">
        <v>14072</v>
      </c>
      <c r="G171">
        <v>108677</v>
      </c>
      <c r="H171">
        <v>264</v>
      </c>
      <c r="I171">
        <v>1058</v>
      </c>
      <c r="J171">
        <v>3217</v>
      </c>
      <c r="K171">
        <v>9533</v>
      </c>
      <c r="L171">
        <v>29093</v>
      </c>
      <c r="M171">
        <v>71487</v>
      </c>
      <c r="N171">
        <v>8097</v>
      </c>
    </row>
    <row r="172" spans="2:14" x14ac:dyDescent="0.2">
      <c r="B172" s="5" t="s">
        <v>245</v>
      </c>
      <c r="C172">
        <v>1992</v>
      </c>
      <c r="D172">
        <v>2399000</v>
      </c>
      <c r="E172">
        <v>114233</v>
      </c>
      <c r="F172">
        <v>13831</v>
      </c>
      <c r="G172">
        <v>100402</v>
      </c>
      <c r="H172">
        <v>259</v>
      </c>
      <c r="I172">
        <v>990</v>
      </c>
      <c r="J172">
        <v>3011</v>
      </c>
      <c r="K172">
        <v>9571</v>
      </c>
      <c r="L172">
        <v>26214</v>
      </c>
      <c r="M172">
        <v>66288</v>
      </c>
      <c r="N172">
        <v>7900</v>
      </c>
    </row>
    <row r="173" spans="2:14" x14ac:dyDescent="0.2">
      <c r="B173" s="5" t="s">
        <v>245</v>
      </c>
      <c r="C173">
        <v>1993</v>
      </c>
      <c r="D173">
        <v>2424000</v>
      </c>
      <c r="E173">
        <v>116612</v>
      </c>
      <c r="F173">
        <v>14381</v>
      </c>
      <c r="G173">
        <v>102231</v>
      </c>
      <c r="H173">
        <v>247</v>
      </c>
      <c r="I173">
        <v>1028</v>
      </c>
      <c r="J173">
        <v>3027</v>
      </c>
      <c r="K173">
        <v>10079</v>
      </c>
      <c r="L173">
        <v>26646</v>
      </c>
      <c r="M173">
        <v>67767</v>
      </c>
      <c r="N173">
        <v>7818</v>
      </c>
    </row>
    <row r="174" spans="2:14" x14ac:dyDescent="0.2">
      <c r="B174" s="5" t="s">
        <v>245</v>
      </c>
      <c r="C174">
        <v>1994</v>
      </c>
      <c r="D174">
        <v>2453000</v>
      </c>
      <c r="E174">
        <v>117713</v>
      </c>
      <c r="F174">
        <v>14598</v>
      </c>
      <c r="G174">
        <v>103115</v>
      </c>
      <c r="H174">
        <v>294</v>
      </c>
      <c r="I174">
        <v>1028</v>
      </c>
      <c r="J174">
        <v>3158</v>
      </c>
      <c r="K174">
        <v>10118</v>
      </c>
      <c r="L174">
        <v>26911</v>
      </c>
      <c r="M174">
        <v>68478</v>
      </c>
      <c r="N174">
        <v>7726</v>
      </c>
    </row>
    <row r="175" spans="2:14" x14ac:dyDescent="0.2">
      <c r="B175" s="5" t="s">
        <v>245</v>
      </c>
      <c r="C175">
        <v>1995</v>
      </c>
      <c r="D175">
        <v>2484000</v>
      </c>
      <c r="E175">
        <v>116521</v>
      </c>
      <c r="F175">
        <v>13741</v>
      </c>
      <c r="G175">
        <v>102780</v>
      </c>
      <c r="H175">
        <v>259</v>
      </c>
      <c r="I175">
        <v>925</v>
      </c>
      <c r="J175">
        <v>3122</v>
      </c>
      <c r="K175">
        <v>9435</v>
      </c>
      <c r="L175">
        <v>24763</v>
      </c>
      <c r="M175">
        <v>69935</v>
      </c>
      <c r="N175">
        <v>8082</v>
      </c>
    </row>
    <row r="176" spans="2:14" x14ac:dyDescent="0.2">
      <c r="B176" s="5" t="s">
        <v>245</v>
      </c>
      <c r="C176">
        <v>1996</v>
      </c>
      <c r="D176">
        <v>2510000</v>
      </c>
      <c r="E176">
        <v>117951</v>
      </c>
      <c r="F176">
        <v>13161</v>
      </c>
      <c r="G176">
        <v>104790</v>
      </c>
      <c r="H176">
        <v>219</v>
      </c>
      <c r="I176">
        <v>1046</v>
      </c>
      <c r="J176">
        <v>2864</v>
      </c>
      <c r="K176">
        <v>9032</v>
      </c>
      <c r="L176">
        <v>23925</v>
      </c>
      <c r="M176">
        <v>73010</v>
      </c>
      <c r="N176">
        <v>7855</v>
      </c>
    </row>
    <row r="177" spans="2:14" x14ac:dyDescent="0.2">
      <c r="B177" s="5" t="s">
        <v>245</v>
      </c>
      <c r="C177">
        <v>1997</v>
      </c>
      <c r="D177">
        <v>2523000</v>
      </c>
      <c r="E177">
        <v>119052</v>
      </c>
      <c r="F177">
        <v>13293</v>
      </c>
      <c r="G177">
        <v>105759</v>
      </c>
      <c r="H177">
        <v>250</v>
      </c>
      <c r="I177">
        <v>1098</v>
      </c>
      <c r="J177">
        <v>2814</v>
      </c>
      <c r="K177">
        <v>9131</v>
      </c>
      <c r="L177">
        <v>25568</v>
      </c>
      <c r="M177">
        <v>72253</v>
      </c>
      <c r="N177">
        <v>7938</v>
      </c>
    </row>
    <row r="178" spans="2:14" x14ac:dyDescent="0.2">
      <c r="B178" s="5" t="s">
        <v>245</v>
      </c>
      <c r="C178">
        <v>1998</v>
      </c>
      <c r="D178">
        <v>2538000</v>
      </c>
      <c r="E178">
        <v>108713</v>
      </c>
      <c r="F178">
        <v>12442</v>
      </c>
      <c r="G178">
        <v>96271</v>
      </c>
      <c r="H178">
        <v>201</v>
      </c>
      <c r="I178">
        <v>893</v>
      </c>
      <c r="J178">
        <v>2442</v>
      </c>
      <c r="K178">
        <v>8906</v>
      </c>
      <c r="L178">
        <v>23559</v>
      </c>
      <c r="M178">
        <v>65525</v>
      </c>
      <c r="N178">
        <v>7187</v>
      </c>
    </row>
    <row r="179" spans="2:14" x14ac:dyDescent="0.2">
      <c r="B179" s="5" t="s">
        <v>245</v>
      </c>
      <c r="C179">
        <v>1999</v>
      </c>
      <c r="D179">
        <v>2551373</v>
      </c>
      <c r="E179">
        <v>103131</v>
      </c>
      <c r="F179">
        <v>10848</v>
      </c>
      <c r="G179">
        <v>92283</v>
      </c>
      <c r="H179">
        <v>143</v>
      </c>
      <c r="I179">
        <v>710</v>
      </c>
      <c r="J179">
        <v>2024</v>
      </c>
      <c r="K179">
        <v>7971</v>
      </c>
      <c r="L179">
        <v>21692</v>
      </c>
      <c r="M179">
        <v>63927</v>
      </c>
      <c r="N179">
        <v>6664</v>
      </c>
    </row>
    <row r="180" spans="2:14" x14ac:dyDescent="0.2">
      <c r="B180" s="5" t="s">
        <v>245</v>
      </c>
      <c r="C180">
        <v>2000</v>
      </c>
      <c r="D180">
        <v>2673400</v>
      </c>
      <c r="E180">
        <v>110019</v>
      </c>
      <c r="F180">
        <v>11904</v>
      </c>
      <c r="G180">
        <v>98115</v>
      </c>
      <c r="H180">
        <v>168</v>
      </c>
      <c r="I180">
        <v>848</v>
      </c>
      <c r="J180">
        <v>2001</v>
      </c>
      <c r="K180">
        <v>8887</v>
      </c>
      <c r="L180">
        <v>21443</v>
      </c>
      <c r="M180">
        <v>69740</v>
      </c>
      <c r="N180">
        <v>6932</v>
      </c>
    </row>
    <row r="181" spans="2:14" x14ac:dyDescent="0.2">
      <c r="B181" s="5" t="s">
        <v>245</v>
      </c>
      <c r="C181">
        <v>2001</v>
      </c>
      <c r="D181">
        <v>2692090</v>
      </c>
      <c r="E181">
        <v>111296</v>
      </c>
      <c r="F181">
        <v>12190</v>
      </c>
      <c r="G181">
        <v>99106</v>
      </c>
      <c r="H181">
        <v>148</v>
      </c>
      <c r="I181">
        <v>892</v>
      </c>
      <c r="J181">
        <v>2181</v>
      </c>
      <c r="K181">
        <v>8969</v>
      </c>
      <c r="L181">
        <v>22196</v>
      </c>
      <c r="M181">
        <v>69590</v>
      </c>
      <c r="N181">
        <v>7320</v>
      </c>
    </row>
    <row r="182" spans="2:14" x14ac:dyDescent="0.2">
      <c r="B182" s="5" t="s">
        <v>245</v>
      </c>
      <c r="C182">
        <v>2002</v>
      </c>
      <c r="D182">
        <v>2710079</v>
      </c>
      <c r="E182">
        <v>112672</v>
      </c>
      <c r="F182">
        <v>11501</v>
      </c>
      <c r="G182">
        <v>101171</v>
      </c>
      <c r="H182">
        <v>142</v>
      </c>
      <c r="I182">
        <v>754</v>
      </c>
      <c r="J182">
        <v>2524</v>
      </c>
      <c r="K182">
        <v>8081</v>
      </c>
      <c r="L182">
        <v>23229</v>
      </c>
      <c r="M182">
        <v>71129</v>
      </c>
      <c r="N182">
        <v>6813</v>
      </c>
    </row>
    <row r="183" spans="2:14" x14ac:dyDescent="0.2">
      <c r="B183" s="5" t="s">
        <v>245</v>
      </c>
      <c r="C183">
        <v>2003</v>
      </c>
      <c r="D183">
        <v>2725714</v>
      </c>
      <c r="E183">
        <v>107789</v>
      </c>
      <c r="F183">
        <v>12431</v>
      </c>
      <c r="G183">
        <v>91260</v>
      </c>
      <c r="H183">
        <v>174</v>
      </c>
      <c r="I183">
        <v>903</v>
      </c>
      <c r="J183">
        <v>2228</v>
      </c>
      <c r="K183">
        <v>9871</v>
      </c>
      <c r="L183">
        <v>24903</v>
      </c>
      <c r="M183">
        <v>67797</v>
      </c>
      <c r="N183">
        <v>6010</v>
      </c>
    </row>
    <row r="184" spans="2:14" x14ac:dyDescent="0.2">
      <c r="B184" s="5" t="s">
        <v>245</v>
      </c>
      <c r="C184">
        <v>2004</v>
      </c>
      <c r="D184">
        <v>2752629</v>
      </c>
      <c r="E184">
        <v>124201</v>
      </c>
      <c r="F184">
        <v>13737</v>
      </c>
      <c r="G184">
        <v>110464</v>
      </c>
      <c r="H184">
        <v>176</v>
      </c>
      <c r="I184">
        <v>1166</v>
      </c>
      <c r="J184">
        <v>2372</v>
      </c>
      <c r="K184">
        <v>10023</v>
      </c>
      <c r="L184">
        <v>30099</v>
      </c>
      <c r="M184">
        <v>73874</v>
      </c>
      <c r="N184">
        <v>6491</v>
      </c>
    </row>
    <row r="185" spans="2:14" x14ac:dyDescent="0.2">
      <c r="B185" s="5" t="s">
        <v>246</v>
      </c>
      <c r="C185">
        <v>1960</v>
      </c>
      <c r="D185">
        <v>1302161</v>
      </c>
      <c r="E185">
        <v>39243</v>
      </c>
      <c r="F185">
        <v>2704</v>
      </c>
      <c r="G185">
        <v>36539</v>
      </c>
      <c r="H185">
        <v>78</v>
      </c>
      <c r="I185">
        <v>209</v>
      </c>
      <c r="J185">
        <v>706</v>
      </c>
      <c r="K185">
        <v>1711</v>
      </c>
      <c r="L185">
        <v>8926</v>
      </c>
      <c r="M185">
        <v>23207</v>
      </c>
      <c r="N185">
        <v>4406</v>
      </c>
    </row>
    <row r="186" spans="2:14" x14ac:dyDescent="0.2">
      <c r="B186" s="5" t="s">
        <v>246</v>
      </c>
      <c r="C186">
        <v>1961</v>
      </c>
      <c r="D186">
        <v>1391000</v>
      </c>
      <c r="E186">
        <v>43592</v>
      </c>
      <c r="F186">
        <v>2288</v>
      </c>
      <c r="G186">
        <v>41304</v>
      </c>
      <c r="H186">
        <v>84</v>
      </c>
      <c r="I186">
        <v>200</v>
      </c>
      <c r="J186">
        <v>786</v>
      </c>
      <c r="K186">
        <v>1218</v>
      </c>
      <c r="L186">
        <v>10262</v>
      </c>
      <c r="M186">
        <v>26099</v>
      </c>
      <c r="N186">
        <v>4943</v>
      </c>
    </row>
    <row r="187" spans="2:14" x14ac:dyDescent="0.2">
      <c r="B187" s="5" t="s">
        <v>246</v>
      </c>
      <c r="C187">
        <v>1962</v>
      </c>
      <c r="D187">
        <v>1509000</v>
      </c>
      <c r="E187">
        <v>48304</v>
      </c>
      <c r="F187">
        <v>2610</v>
      </c>
      <c r="G187">
        <v>45694</v>
      </c>
      <c r="H187">
        <v>86</v>
      </c>
      <c r="I187">
        <v>198</v>
      </c>
      <c r="J187">
        <v>851</v>
      </c>
      <c r="K187">
        <v>1475</v>
      </c>
      <c r="L187">
        <v>11693</v>
      </c>
      <c r="M187">
        <v>28605</v>
      </c>
      <c r="N187">
        <v>5396</v>
      </c>
    </row>
    <row r="188" spans="2:14" x14ac:dyDescent="0.2">
      <c r="B188" s="5" t="s">
        <v>246</v>
      </c>
      <c r="C188">
        <v>1963</v>
      </c>
      <c r="D188">
        <v>1559000</v>
      </c>
      <c r="E188">
        <v>52921</v>
      </c>
      <c r="F188">
        <v>3027</v>
      </c>
      <c r="G188">
        <v>49894</v>
      </c>
      <c r="H188">
        <v>93</v>
      </c>
      <c r="I188">
        <v>222</v>
      </c>
      <c r="J188">
        <v>897</v>
      </c>
      <c r="K188">
        <v>1815</v>
      </c>
      <c r="L188">
        <v>12944</v>
      </c>
      <c r="M188">
        <v>31213</v>
      </c>
      <c r="N188">
        <v>5737</v>
      </c>
    </row>
    <row r="189" spans="2:14" x14ac:dyDescent="0.2">
      <c r="B189" s="5" t="s">
        <v>246</v>
      </c>
      <c r="C189">
        <v>1964</v>
      </c>
      <c r="D189">
        <v>1581000</v>
      </c>
      <c r="E189">
        <v>57632</v>
      </c>
      <c r="F189">
        <v>3368</v>
      </c>
      <c r="G189">
        <v>54264</v>
      </c>
      <c r="H189">
        <v>83</v>
      </c>
      <c r="I189">
        <v>259</v>
      </c>
      <c r="J189">
        <v>967</v>
      </c>
      <c r="K189">
        <v>2059</v>
      </c>
      <c r="L189">
        <v>13726</v>
      </c>
      <c r="M189">
        <v>35190</v>
      </c>
      <c r="N189">
        <v>5348</v>
      </c>
    </row>
    <row r="190" spans="2:14" x14ac:dyDescent="0.2">
      <c r="B190" s="5" t="s">
        <v>246</v>
      </c>
      <c r="C190">
        <v>1965</v>
      </c>
      <c r="D190">
        <v>1608000</v>
      </c>
      <c r="E190">
        <v>57049</v>
      </c>
      <c r="F190">
        <v>3092</v>
      </c>
      <c r="G190">
        <v>53957</v>
      </c>
      <c r="H190">
        <v>80</v>
      </c>
      <c r="I190">
        <v>286</v>
      </c>
      <c r="J190">
        <v>895</v>
      </c>
      <c r="K190">
        <v>1831</v>
      </c>
      <c r="L190">
        <v>13129</v>
      </c>
      <c r="M190">
        <v>36208</v>
      </c>
      <c r="N190">
        <v>4620</v>
      </c>
    </row>
    <row r="191" spans="2:14" x14ac:dyDescent="0.2">
      <c r="B191" s="5" t="s">
        <v>246</v>
      </c>
      <c r="C191">
        <v>1966</v>
      </c>
      <c r="D191">
        <v>1618000</v>
      </c>
      <c r="E191">
        <v>66917</v>
      </c>
      <c r="F191">
        <v>3272</v>
      </c>
      <c r="G191">
        <v>63645</v>
      </c>
      <c r="H191">
        <v>98</v>
      </c>
      <c r="I191">
        <v>296</v>
      </c>
      <c r="J191">
        <v>898</v>
      </c>
      <c r="K191">
        <v>1980</v>
      </c>
      <c r="L191">
        <v>15066</v>
      </c>
      <c r="M191">
        <v>42555</v>
      </c>
      <c r="N191">
        <v>6024</v>
      </c>
    </row>
    <row r="192" spans="2:14" x14ac:dyDescent="0.2">
      <c r="B192" s="5" t="s">
        <v>246</v>
      </c>
      <c r="C192">
        <v>1967</v>
      </c>
      <c r="D192">
        <v>1634000</v>
      </c>
      <c r="E192">
        <v>79052</v>
      </c>
      <c r="F192">
        <v>3892</v>
      </c>
      <c r="G192">
        <v>75160</v>
      </c>
      <c r="H192">
        <v>91</v>
      </c>
      <c r="I192">
        <v>273</v>
      </c>
      <c r="J192">
        <v>1224</v>
      </c>
      <c r="K192">
        <v>2304</v>
      </c>
      <c r="L192">
        <v>18583</v>
      </c>
      <c r="M192">
        <v>49923</v>
      </c>
      <c r="N192">
        <v>6654</v>
      </c>
    </row>
    <row r="193" spans="2:14" x14ac:dyDescent="0.2">
      <c r="B193" s="5" t="s">
        <v>246</v>
      </c>
      <c r="C193">
        <v>1968</v>
      </c>
      <c r="D193">
        <v>1670000</v>
      </c>
      <c r="E193">
        <v>81403</v>
      </c>
      <c r="F193">
        <v>4402</v>
      </c>
      <c r="G193">
        <v>77001</v>
      </c>
      <c r="H193">
        <v>105</v>
      </c>
      <c r="I193">
        <v>313</v>
      </c>
      <c r="J193">
        <v>1448</v>
      </c>
      <c r="K193">
        <v>2536</v>
      </c>
      <c r="L193">
        <v>19496</v>
      </c>
      <c r="M193">
        <v>50471</v>
      </c>
      <c r="N193">
        <v>7034</v>
      </c>
    </row>
    <row r="194" spans="2:14" x14ac:dyDescent="0.2">
      <c r="B194" s="5" t="s">
        <v>246</v>
      </c>
      <c r="C194">
        <v>1969</v>
      </c>
      <c r="D194">
        <v>1693000</v>
      </c>
      <c r="E194">
        <v>88452</v>
      </c>
      <c r="F194">
        <v>5742</v>
      </c>
      <c r="G194">
        <v>82710</v>
      </c>
      <c r="H194">
        <v>102</v>
      </c>
      <c r="I194">
        <v>390</v>
      </c>
      <c r="J194">
        <v>1692</v>
      </c>
      <c r="K194">
        <v>3558</v>
      </c>
      <c r="L194">
        <v>22053</v>
      </c>
      <c r="M194">
        <v>53231</v>
      </c>
      <c r="N194">
        <v>7426</v>
      </c>
    </row>
    <row r="195" spans="2:14" x14ac:dyDescent="0.2">
      <c r="B195" s="5" t="s">
        <v>246</v>
      </c>
      <c r="C195">
        <v>1970</v>
      </c>
      <c r="D195">
        <v>1772482</v>
      </c>
      <c r="E195">
        <v>104829</v>
      </c>
      <c r="F195">
        <v>6564</v>
      </c>
      <c r="G195">
        <v>98265</v>
      </c>
      <c r="H195">
        <v>168</v>
      </c>
      <c r="I195">
        <v>478</v>
      </c>
      <c r="J195">
        <v>2130</v>
      </c>
      <c r="K195">
        <v>3788</v>
      </c>
      <c r="L195">
        <v>26464</v>
      </c>
      <c r="M195">
        <v>62918</v>
      </c>
      <c r="N195">
        <v>8883</v>
      </c>
    </row>
    <row r="196" spans="2:14" x14ac:dyDescent="0.2">
      <c r="B196" s="5" t="s">
        <v>246</v>
      </c>
      <c r="C196">
        <v>1971</v>
      </c>
      <c r="D196">
        <v>1849000</v>
      </c>
      <c r="E196">
        <v>109858</v>
      </c>
      <c r="F196">
        <v>7407</v>
      </c>
      <c r="G196">
        <v>102451</v>
      </c>
      <c r="H196">
        <v>124</v>
      </c>
      <c r="I196">
        <v>553</v>
      </c>
      <c r="J196">
        <v>2095</v>
      </c>
      <c r="K196">
        <v>4635</v>
      </c>
      <c r="L196">
        <v>26549</v>
      </c>
      <c r="M196">
        <v>67566</v>
      </c>
      <c r="N196">
        <v>8336</v>
      </c>
    </row>
    <row r="197" spans="2:14" x14ac:dyDescent="0.2">
      <c r="B197" s="5" t="s">
        <v>246</v>
      </c>
      <c r="C197">
        <v>1972</v>
      </c>
      <c r="D197">
        <v>1945000</v>
      </c>
      <c r="E197">
        <v>115402</v>
      </c>
      <c r="F197">
        <v>8731</v>
      </c>
      <c r="G197">
        <v>106671</v>
      </c>
      <c r="H197">
        <v>142</v>
      </c>
      <c r="I197">
        <v>650</v>
      </c>
      <c r="J197">
        <v>2350</v>
      </c>
      <c r="K197">
        <v>5589</v>
      </c>
      <c r="L197">
        <v>31429</v>
      </c>
      <c r="M197">
        <v>66883</v>
      </c>
      <c r="N197">
        <v>8359</v>
      </c>
    </row>
    <row r="198" spans="2:14" x14ac:dyDescent="0.2">
      <c r="B198" s="5" t="s">
        <v>246</v>
      </c>
      <c r="C198">
        <v>1973</v>
      </c>
      <c r="D198">
        <v>2058000</v>
      </c>
      <c r="E198">
        <v>137966</v>
      </c>
      <c r="F198">
        <v>9877</v>
      </c>
      <c r="G198">
        <v>128089</v>
      </c>
      <c r="H198">
        <v>167</v>
      </c>
      <c r="I198">
        <v>637</v>
      </c>
      <c r="J198">
        <v>3031</v>
      </c>
      <c r="K198">
        <v>6042</v>
      </c>
      <c r="L198">
        <v>40301</v>
      </c>
      <c r="M198">
        <v>76560</v>
      </c>
      <c r="N198">
        <v>11228</v>
      </c>
    </row>
    <row r="199" spans="2:14" x14ac:dyDescent="0.2">
      <c r="B199" s="5" t="s">
        <v>246</v>
      </c>
      <c r="C199">
        <v>1974</v>
      </c>
      <c r="D199">
        <v>2153000</v>
      </c>
      <c r="E199">
        <v>177013</v>
      </c>
      <c r="F199">
        <v>12202</v>
      </c>
      <c r="G199">
        <v>164811</v>
      </c>
      <c r="H199">
        <v>206</v>
      </c>
      <c r="I199">
        <v>807</v>
      </c>
      <c r="J199">
        <v>4396</v>
      </c>
      <c r="K199">
        <v>6793</v>
      </c>
      <c r="L199">
        <v>54557</v>
      </c>
      <c r="M199">
        <v>97286</v>
      </c>
      <c r="N199">
        <v>12968</v>
      </c>
    </row>
    <row r="200" spans="2:14" x14ac:dyDescent="0.2">
      <c r="B200" s="5" t="s">
        <v>246</v>
      </c>
      <c r="C200">
        <v>1975</v>
      </c>
      <c r="D200">
        <v>2224000</v>
      </c>
      <c r="E200">
        <v>185515</v>
      </c>
      <c r="F200">
        <v>12184</v>
      </c>
      <c r="G200">
        <v>173331</v>
      </c>
      <c r="H200">
        <v>191</v>
      </c>
      <c r="I200">
        <v>789</v>
      </c>
      <c r="J200">
        <v>3780</v>
      </c>
      <c r="K200">
        <v>7424</v>
      </c>
      <c r="L200">
        <v>56265</v>
      </c>
      <c r="M200">
        <v>105588</v>
      </c>
      <c r="N200">
        <v>11478</v>
      </c>
    </row>
    <row r="201" spans="2:14" x14ac:dyDescent="0.2">
      <c r="B201" s="5" t="s">
        <v>246</v>
      </c>
      <c r="C201">
        <v>1976</v>
      </c>
      <c r="D201">
        <v>2270000</v>
      </c>
      <c r="E201">
        <v>179021</v>
      </c>
      <c r="F201">
        <v>10335</v>
      </c>
      <c r="G201">
        <v>168686</v>
      </c>
      <c r="H201">
        <v>177</v>
      </c>
      <c r="I201">
        <v>674</v>
      </c>
      <c r="J201">
        <v>2949</v>
      </c>
      <c r="K201">
        <v>6535</v>
      </c>
      <c r="L201">
        <v>53722</v>
      </c>
      <c r="M201">
        <v>105389</v>
      </c>
      <c r="N201">
        <v>9575</v>
      </c>
    </row>
    <row r="202" spans="2:14" x14ac:dyDescent="0.2">
      <c r="B202" s="5" t="s">
        <v>246</v>
      </c>
      <c r="C202">
        <v>1977</v>
      </c>
      <c r="D202">
        <v>2296000</v>
      </c>
      <c r="E202">
        <v>177875</v>
      </c>
      <c r="F202">
        <v>11347</v>
      </c>
      <c r="G202">
        <v>166528</v>
      </c>
      <c r="H202">
        <v>217</v>
      </c>
      <c r="I202">
        <v>786</v>
      </c>
      <c r="J202">
        <v>3173</v>
      </c>
      <c r="K202">
        <v>7171</v>
      </c>
      <c r="L202">
        <v>53866</v>
      </c>
      <c r="M202">
        <v>102571</v>
      </c>
      <c r="N202">
        <v>10091</v>
      </c>
    </row>
    <row r="203" spans="2:14" x14ac:dyDescent="0.2">
      <c r="B203" s="5" t="s">
        <v>246</v>
      </c>
      <c r="C203">
        <v>1978</v>
      </c>
      <c r="D203">
        <v>2354000</v>
      </c>
      <c r="E203">
        <v>178994</v>
      </c>
      <c r="F203">
        <v>12996</v>
      </c>
      <c r="G203">
        <v>165998</v>
      </c>
      <c r="H203">
        <v>221</v>
      </c>
      <c r="I203">
        <v>1040</v>
      </c>
      <c r="J203">
        <v>3835</v>
      </c>
      <c r="K203">
        <v>7900</v>
      </c>
      <c r="L203">
        <v>49023</v>
      </c>
      <c r="M203">
        <v>106042</v>
      </c>
      <c r="N203">
        <v>10933</v>
      </c>
    </row>
    <row r="204" spans="2:14" x14ac:dyDescent="0.2">
      <c r="B204" s="5" t="s">
        <v>246</v>
      </c>
      <c r="C204">
        <v>1979</v>
      </c>
      <c r="D204">
        <v>2450000</v>
      </c>
      <c r="E204">
        <v>192505</v>
      </c>
      <c r="F204">
        <v>14528</v>
      </c>
      <c r="G204">
        <v>177977</v>
      </c>
      <c r="H204">
        <v>219</v>
      </c>
      <c r="I204">
        <v>1120</v>
      </c>
      <c r="J204">
        <v>4305</v>
      </c>
      <c r="K204">
        <v>8884</v>
      </c>
      <c r="L204">
        <v>48916</v>
      </c>
      <c r="M204">
        <v>116976</v>
      </c>
      <c r="N204">
        <v>12085</v>
      </c>
    </row>
    <row r="205" spans="2:14" x14ac:dyDescent="0.2">
      <c r="B205" s="5" t="s">
        <v>246</v>
      </c>
      <c r="C205">
        <v>1980</v>
      </c>
      <c r="D205">
        <v>2715357</v>
      </c>
      <c r="E205">
        <v>221866</v>
      </c>
      <c r="F205">
        <v>17673</v>
      </c>
      <c r="G205">
        <v>204193</v>
      </c>
      <c r="H205">
        <v>279</v>
      </c>
      <c r="I205">
        <v>1227</v>
      </c>
      <c r="J205">
        <v>5258</v>
      </c>
      <c r="K205">
        <v>10909</v>
      </c>
      <c r="L205">
        <v>58527</v>
      </c>
      <c r="M205">
        <v>132814</v>
      </c>
      <c r="N205">
        <v>12852</v>
      </c>
    </row>
    <row r="206" spans="2:14" x14ac:dyDescent="0.2">
      <c r="B206" s="5" t="s">
        <v>246</v>
      </c>
      <c r="C206">
        <v>1981</v>
      </c>
      <c r="D206">
        <v>2793000</v>
      </c>
      <c r="E206">
        <v>212657</v>
      </c>
      <c r="F206">
        <v>16082</v>
      </c>
      <c r="G206">
        <v>196575</v>
      </c>
      <c r="H206">
        <v>227</v>
      </c>
      <c r="I206">
        <v>1064</v>
      </c>
      <c r="J206">
        <v>4961</v>
      </c>
      <c r="K206">
        <v>9830</v>
      </c>
      <c r="L206">
        <v>57655</v>
      </c>
      <c r="M206">
        <v>127469</v>
      </c>
      <c r="N206">
        <v>11451</v>
      </c>
    </row>
    <row r="207" spans="2:14" x14ac:dyDescent="0.2">
      <c r="B207" s="5" t="s">
        <v>246</v>
      </c>
      <c r="C207">
        <v>1982</v>
      </c>
      <c r="D207">
        <v>2860000</v>
      </c>
      <c r="E207">
        <v>203946</v>
      </c>
      <c r="F207">
        <v>14785</v>
      </c>
      <c r="G207">
        <v>189161</v>
      </c>
      <c r="H207">
        <v>236</v>
      </c>
      <c r="I207">
        <v>1100</v>
      </c>
      <c r="J207">
        <v>4537</v>
      </c>
      <c r="K207">
        <v>8912</v>
      </c>
      <c r="L207">
        <v>53861</v>
      </c>
      <c r="M207">
        <v>124723</v>
      </c>
      <c r="N207">
        <v>10577</v>
      </c>
    </row>
    <row r="208" spans="2:14" x14ac:dyDescent="0.2">
      <c r="B208" s="5" t="s">
        <v>246</v>
      </c>
      <c r="C208">
        <v>1983</v>
      </c>
      <c r="D208">
        <v>2963000</v>
      </c>
      <c r="E208">
        <v>189382</v>
      </c>
      <c r="F208">
        <v>14642</v>
      </c>
      <c r="G208">
        <v>174740</v>
      </c>
      <c r="H208">
        <v>213</v>
      </c>
      <c r="I208">
        <v>1241</v>
      </c>
      <c r="J208">
        <v>3923</v>
      </c>
      <c r="K208">
        <v>9265</v>
      </c>
      <c r="L208">
        <v>49440</v>
      </c>
      <c r="M208">
        <v>114721</v>
      </c>
      <c r="N208">
        <v>10579</v>
      </c>
    </row>
    <row r="209" spans="2:14" x14ac:dyDescent="0.2">
      <c r="B209" s="5" t="s">
        <v>246</v>
      </c>
      <c r="C209">
        <v>1984</v>
      </c>
      <c r="D209">
        <v>3053000</v>
      </c>
      <c r="E209">
        <v>198426</v>
      </c>
      <c r="F209">
        <v>15756</v>
      </c>
      <c r="G209">
        <v>182670</v>
      </c>
      <c r="H209">
        <v>238</v>
      </c>
      <c r="I209">
        <v>1316</v>
      </c>
      <c r="J209">
        <v>4003</v>
      </c>
      <c r="K209">
        <v>10199</v>
      </c>
      <c r="L209">
        <v>52327</v>
      </c>
      <c r="M209">
        <v>118604</v>
      </c>
      <c r="N209">
        <v>11739</v>
      </c>
    </row>
    <row r="210" spans="2:14" x14ac:dyDescent="0.2">
      <c r="B210" s="5" t="s">
        <v>246</v>
      </c>
      <c r="C210">
        <v>1985</v>
      </c>
      <c r="D210">
        <v>3187000</v>
      </c>
      <c r="E210">
        <v>226793</v>
      </c>
      <c r="F210">
        <v>19202</v>
      </c>
      <c r="G210">
        <v>207591</v>
      </c>
      <c r="H210">
        <v>254</v>
      </c>
      <c r="I210">
        <v>1458</v>
      </c>
      <c r="J210">
        <v>4670</v>
      </c>
      <c r="K210">
        <v>12820</v>
      </c>
      <c r="L210">
        <v>59585</v>
      </c>
      <c r="M210">
        <v>135720</v>
      </c>
      <c r="N210">
        <v>12286</v>
      </c>
    </row>
    <row r="211" spans="2:14" x14ac:dyDescent="0.2">
      <c r="B211" s="5" t="s">
        <v>246</v>
      </c>
      <c r="C211">
        <v>1986</v>
      </c>
      <c r="D211">
        <v>3317000</v>
      </c>
      <c r="E211">
        <v>242850</v>
      </c>
      <c r="F211">
        <v>21835</v>
      </c>
      <c r="G211">
        <v>221015</v>
      </c>
      <c r="H211">
        <v>307</v>
      </c>
      <c r="I211">
        <v>1425</v>
      </c>
      <c r="J211">
        <v>5614</v>
      </c>
      <c r="K211">
        <v>14489</v>
      </c>
      <c r="L211">
        <v>63278</v>
      </c>
      <c r="M211">
        <v>143845</v>
      </c>
      <c r="N211">
        <v>13892</v>
      </c>
    </row>
    <row r="212" spans="2:14" x14ac:dyDescent="0.2">
      <c r="B212" s="5" t="s">
        <v>246</v>
      </c>
      <c r="C212">
        <v>1987</v>
      </c>
      <c r="D212">
        <v>3386000</v>
      </c>
      <c r="E212">
        <v>243405</v>
      </c>
      <c r="F212">
        <v>20742</v>
      </c>
      <c r="G212">
        <v>222663</v>
      </c>
      <c r="H212">
        <v>253</v>
      </c>
      <c r="I212">
        <v>1396</v>
      </c>
      <c r="J212">
        <v>4687</v>
      </c>
      <c r="K212">
        <v>14406</v>
      </c>
      <c r="L212">
        <v>55059</v>
      </c>
      <c r="M212">
        <v>153296</v>
      </c>
      <c r="N212">
        <v>14308</v>
      </c>
    </row>
    <row r="213" spans="2:14" x14ac:dyDescent="0.2">
      <c r="B213" s="5" t="s">
        <v>246</v>
      </c>
      <c r="C213">
        <v>1988</v>
      </c>
      <c r="D213">
        <v>3466000</v>
      </c>
      <c r="E213">
        <v>258955</v>
      </c>
      <c r="F213">
        <v>21147</v>
      </c>
      <c r="G213">
        <v>237808</v>
      </c>
      <c r="H213">
        <v>294</v>
      </c>
      <c r="I213">
        <v>1345</v>
      </c>
      <c r="J213">
        <v>4750</v>
      </c>
      <c r="K213">
        <v>14758</v>
      </c>
      <c r="L213">
        <v>54773</v>
      </c>
      <c r="M213">
        <v>167121</v>
      </c>
      <c r="N213">
        <v>15914</v>
      </c>
    </row>
    <row r="214" spans="2:14" x14ac:dyDescent="0.2">
      <c r="B214" s="5" t="s">
        <v>246</v>
      </c>
      <c r="C214">
        <v>1989</v>
      </c>
      <c r="D214">
        <v>3556000</v>
      </c>
      <c r="E214">
        <v>286604</v>
      </c>
      <c r="F214">
        <v>21320</v>
      </c>
      <c r="G214">
        <v>265284</v>
      </c>
      <c r="H214">
        <v>237</v>
      </c>
      <c r="I214">
        <v>1286</v>
      </c>
      <c r="J214">
        <v>4944</v>
      </c>
      <c r="K214">
        <v>14853</v>
      </c>
      <c r="L214">
        <v>59284</v>
      </c>
      <c r="M214">
        <v>181574</v>
      </c>
      <c r="N214">
        <v>24426</v>
      </c>
    </row>
    <row r="215" spans="2:14" x14ac:dyDescent="0.2">
      <c r="B215" s="5" t="s">
        <v>246</v>
      </c>
      <c r="C215">
        <v>1990</v>
      </c>
      <c r="D215">
        <v>3665228</v>
      </c>
      <c r="E215">
        <v>289140</v>
      </c>
      <c r="F215">
        <v>23911</v>
      </c>
      <c r="G215">
        <v>265229</v>
      </c>
      <c r="H215">
        <v>284</v>
      </c>
      <c r="I215">
        <v>1500</v>
      </c>
      <c r="J215">
        <v>5897</v>
      </c>
      <c r="K215">
        <v>16230</v>
      </c>
      <c r="L215">
        <v>61206</v>
      </c>
      <c r="M215">
        <v>172375</v>
      </c>
      <c r="N215">
        <v>31648</v>
      </c>
    </row>
    <row r="216" spans="2:14" x14ac:dyDescent="0.2">
      <c r="B216" s="5" t="s">
        <v>246</v>
      </c>
      <c r="C216">
        <v>1991</v>
      </c>
      <c r="D216">
        <v>3750000</v>
      </c>
      <c r="E216">
        <v>277711</v>
      </c>
      <c r="F216">
        <v>25152</v>
      </c>
      <c r="G216">
        <v>252559</v>
      </c>
      <c r="H216">
        <v>291</v>
      </c>
      <c r="I216">
        <v>1590</v>
      </c>
      <c r="J216">
        <v>6215</v>
      </c>
      <c r="K216">
        <v>17056</v>
      </c>
      <c r="L216">
        <v>60281</v>
      </c>
      <c r="M216">
        <v>159987</v>
      </c>
      <c r="N216">
        <v>32291</v>
      </c>
    </row>
    <row r="217" spans="2:14" x14ac:dyDescent="0.2">
      <c r="B217" s="5" t="s">
        <v>246</v>
      </c>
      <c r="C217">
        <v>1992</v>
      </c>
      <c r="D217">
        <v>3832000</v>
      </c>
      <c r="E217">
        <v>269335</v>
      </c>
      <c r="F217">
        <v>25706</v>
      </c>
      <c r="G217">
        <v>243629</v>
      </c>
      <c r="H217">
        <v>312</v>
      </c>
      <c r="I217">
        <v>1647</v>
      </c>
      <c r="J217">
        <v>5867</v>
      </c>
      <c r="K217">
        <v>17880</v>
      </c>
      <c r="L217">
        <v>54095</v>
      </c>
      <c r="M217">
        <v>158053</v>
      </c>
      <c r="N217">
        <v>31481</v>
      </c>
    </row>
    <row r="218" spans="2:14" x14ac:dyDescent="0.2">
      <c r="B218" s="5" t="s">
        <v>246</v>
      </c>
      <c r="C218">
        <v>1993</v>
      </c>
      <c r="D218">
        <v>3936000</v>
      </c>
      <c r="E218">
        <v>292513</v>
      </c>
      <c r="F218">
        <v>28142</v>
      </c>
      <c r="G218">
        <v>264371</v>
      </c>
      <c r="H218">
        <v>339</v>
      </c>
      <c r="I218">
        <v>1488</v>
      </c>
      <c r="J218">
        <v>6412</v>
      </c>
      <c r="K218">
        <v>19903</v>
      </c>
      <c r="L218">
        <v>57684</v>
      </c>
      <c r="M218">
        <v>172689</v>
      </c>
      <c r="N218">
        <v>33998</v>
      </c>
    </row>
    <row r="219" spans="2:14" x14ac:dyDescent="0.2">
      <c r="B219" s="5" t="s">
        <v>246</v>
      </c>
      <c r="C219">
        <v>1994</v>
      </c>
      <c r="D219">
        <v>4075000</v>
      </c>
      <c r="E219">
        <v>322926</v>
      </c>
      <c r="F219">
        <v>28653</v>
      </c>
      <c r="G219">
        <v>294273</v>
      </c>
      <c r="H219">
        <v>426</v>
      </c>
      <c r="I219">
        <v>1465</v>
      </c>
      <c r="J219">
        <v>6601</v>
      </c>
      <c r="K219">
        <v>20161</v>
      </c>
      <c r="L219">
        <v>60157</v>
      </c>
      <c r="M219">
        <v>190649</v>
      </c>
      <c r="N219">
        <v>43467</v>
      </c>
    </row>
    <row r="220" spans="2:14" x14ac:dyDescent="0.2">
      <c r="B220" s="5" t="s">
        <v>246</v>
      </c>
      <c r="C220">
        <v>1995</v>
      </c>
      <c r="D220">
        <v>4218000</v>
      </c>
      <c r="E220">
        <v>346450</v>
      </c>
      <c r="F220">
        <v>30095</v>
      </c>
      <c r="G220">
        <v>316355</v>
      </c>
      <c r="H220">
        <v>439</v>
      </c>
      <c r="I220">
        <v>1418</v>
      </c>
      <c r="J220">
        <v>7329</v>
      </c>
      <c r="K220">
        <v>20909</v>
      </c>
      <c r="L220">
        <v>59762</v>
      </c>
      <c r="M220">
        <v>207763</v>
      </c>
      <c r="N220">
        <v>48830</v>
      </c>
    </row>
    <row r="221" spans="2:14" x14ac:dyDescent="0.2">
      <c r="B221" s="5" t="s">
        <v>246</v>
      </c>
      <c r="C221">
        <v>1996</v>
      </c>
      <c r="D221">
        <v>4428000</v>
      </c>
      <c r="E221">
        <v>312927</v>
      </c>
      <c r="F221">
        <v>27963</v>
      </c>
      <c r="G221">
        <v>284964</v>
      </c>
      <c r="H221">
        <v>377</v>
      </c>
      <c r="I221">
        <v>1381</v>
      </c>
      <c r="J221">
        <v>7429</v>
      </c>
      <c r="K221">
        <v>18776</v>
      </c>
      <c r="L221">
        <v>55630</v>
      </c>
      <c r="M221">
        <v>188300</v>
      </c>
      <c r="N221">
        <v>41034</v>
      </c>
    </row>
    <row r="222" spans="2:14" x14ac:dyDescent="0.2">
      <c r="B222" s="5" t="s">
        <v>246</v>
      </c>
      <c r="C222">
        <v>1997</v>
      </c>
      <c r="D222">
        <v>4555000</v>
      </c>
      <c r="E222">
        <v>327734</v>
      </c>
      <c r="F222">
        <v>28411</v>
      </c>
      <c r="G222">
        <v>299323</v>
      </c>
      <c r="H222">
        <v>375</v>
      </c>
      <c r="I222">
        <v>1492</v>
      </c>
      <c r="J222">
        <v>7547</v>
      </c>
      <c r="K222">
        <v>18997</v>
      </c>
      <c r="L222">
        <v>60077</v>
      </c>
      <c r="M222">
        <v>195045</v>
      </c>
      <c r="N222">
        <v>44201</v>
      </c>
    </row>
    <row r="223" spans="2:14" x14ac:dyDescent="0.2">
      <c r="B223" s="5" t="s">
        <v>246</v>
      </c>
      <c r="C223">
        <v>1998</v>
      </c>
      <c r="D223">
        <v>4669000</v>
      </c>
      <c r="E223">
        <v>306985</v>
      </c>
      <c r="F223">
        <v>26984</v>
      </c>
      <c r="G223">
        <v>280001</v>
      </c>
      <c r="H223">
        <v>376</v>
      </c>
      <c r="I223">
        <v>1451</v>
      </c>
      <c r="J223">
        <v>7715</v>
      </c>
      <c r="K223">
        <v>17442</v>
      </c>
      <c r="L223">
        <v>56473</v>
      </c>
      <c r="M223">
        <v>183137</v>
      </c>
      <c r="N223">
        <v>40391</v>
      </c>
    </row>
    <row r="224" spans="2:14" x14ac:dyDescent="0.2">
      <c r="B224" s="5" t="s">
        <v>246</v>
      </c>
      <c r="C224">
        <v>1999</v>
      </c>
      <c r="D224">
        <v>4778332</v>
      </c>
      <c r="E224">
        <v>281735</v>
      </c>
      <c r="F224">
        <v>26334</v>
      </c>
      <c r="G224">
        <v>255401</v>
      </c>
      <c r="H224">
        <v>384</v>
      </c>
      <c r="I224">
        <v>1383</v>
      </c>
      <c r="J224">
        <v>7547</v>
      </c>
      <c r="K224">
        <v>17279</v>
      </c>
      <c r="L224">
        <v>49423</v>
      </c>
      <c r="M224">
        <v>167731</v>
      </c>
      <c r="N224">
        <v>38247</v>
      </c>
    </row>
    <row r="225" spans="2:14" x14ac:dyDescent="0.2">
      <c r="B225" s="5" t="s">
        <v>246</v>
      </c>
      <c r="C225">
        <v>2000</v>
      </c>
      <c r="D225">
        <v>5130632</v>
      </c>
      <c r="E225">
        <v>299092</v>
      </c>
      <c r="F225">
        <v>27281</v>
      </c>
      <c r="G225">
        <v>271811</v>
      </c>
      <c r="H225">
        <v>359</v>
      </c>
      <c r="I225">
        <v>1577</v>
      </c>
      <c r="J225">
        <v>7504</v>
      </c>
      <c r="K225">
        <v>17841</v>
      </c>
      <c r="L225">
        <v>51902</v>
      </c>
      <c r="M225">
        <v>176705</v>
      </c>
      <c r="N225">
        <v>43204</v>
      </c>
    </row>
    <row r="226" spans="2:14" x14ac:dyDescent="0.2">
      <c r="B226" s="5" t="s">
        <v>246</v>
      </c>
      <c r="C226">
        <v>2001</v>
      </c>
      <c r="D226">
        <v>5307331</v>
      </c>
      <c r="E226">
        <v>322549</v>
      </c>
      <c r="F226">
        <v>28675</v>
      </c>
      <c r="G226">
        <v>293874</v>
      </c>
      <c r="H226">
        <v>400</v>
      </c>
      <c r="I226">
        <v>1518</v>
      </c>
      <c r="J226">
        <v>8868</v>
      </c>
      <c r="K226">
        <v>17889</v>
      </c>
      <c r="L226">
        <v>54821</v>
      </c>
      <c r="M226">
        <v>186850</v>
      </c>
      <c r="N226">
        <v>52203</v>
      </c>
    </row>
    <row r="227" spans="2:14" x14ac:dyDescent="0.2">
      <c r="B227" s="5" t="s">
        <v>246</v>
      </c>
      <c r="C227">
        <v>2002</v>
      </c>
      <c r="D227">
        <v>5456453</v>
      </c>
      <c r="E227">
        <v>348467</v>
      </c>
      <c r="F227">
        <v>30171</v>
      </c>
      <c r="G227">
        <v>318296</v>
      </c>
      <c r="H227">
        <v>387</v>
      </c>
      <c r="I227">
        <v>1608</v>
      </c>
      <c r="J227">
        <v>8000</v>
      </c>
      <c r="K227">
        <v>20176</v>
      </c>
      <c r="L227">
        <v>59087</v>
      </c>
      <c r="M227">
        <v>201541</v>
      </c>
      <c r="N227">
        <v>57668</v>
      </c>
    </row>
    <row r="228" spans="2:14" x14ac:dyDescent="0.2">
      <c r="B228" s="5" t="s">
        <v>246</v>
      </c>
      <c r="C228">
        <v>2003</v>
      </c>
      <c r="D228">
        <v>5580811</v>
      </c>
      <c r="E228">
        <v>342973</v>
      </c>
      <c r="F228">
        <v>28638</v>
      </c>
      <c r="G228">
        <v>314335</v>
      </c>
      <c r="H228">
        <v>441</v>
      </c>
      <c r="I228">
        <v>1856</v>
      </c>
      <c r="J228">
        <v>7619</v>
      </c>
      <c r="K228">
        <v>18722</v>
      </c>
      <c r="L228">
        <v>58613</v>
      </c>
      <c r="M228">
        <v>198725</v>
      </c>
      <c r="N228">
        <v>56997</v>
      </c>
    </row>
    <row r="229" spans="2:14" x14ac:dyDescent="0.2">
      <c r="B229" s="5" t="s">
        <v>246</v>
      </c>
      <c r="C229">
        <v>2004</v>
      </c>
      <c r="D229">
        <v>5743834</v>
      </c>
      <c r="E229">
        <v>335699</v>
      </c>
      <c r="F229">
        <v>28952</v>
      </c>
      <c r="G229">
        <v>306747</v>
      </c>
      <c r="H229">
        <v>414</v>
      </c>
      <c r="I229">
        <v>1896</v>
      </c>
      <c r="J229">
        <v>7721</v>
      </c>
      <c r="K229">
        <v>18921</v>
      </c>
      <c r="L229">
        <v>56885</v>
      </c>
      <c r="M229">
        <v>194556</v>
      </c>
      <c r="N229">
        <v>55306</v>
      </c>
    </row>
    <row r="230" spans="2:14" x14ac:dyDescent="0.2">
      <c r="B230" s="5" t="s">
        <v>247</v>
      </c>
      <c r="C230">
        <v>1960</v>
      </c>
      <c r="D230">
        <v>15717204</v>
      </c>
      <c r="E230">
        <v>546069</v>
      </c>
      <c r="F230">
        <v>37558</v>
      </c>
      <c r="G230">
        <v>508511</v>
      </c>
      <c r="H230">
        <v>616</v>
      </c>
      <c r="I230">
        <v>2859</v>
      </c>
      <c r="J230">
        <v>15287</v>
      </c>
      <c r="K230">
        <v>18796</v>
      </c>
      <c r="L230">
        <v>143102</v>
      </c>
      <c r="M230">
        <v>311956</v>
      </c>
      <c r="N230">
        <v>53453</v>
      </c>
    </row>
    <row r="231" spans="2:14" x14ac:dyDescent="0.2">
      <c r="B231" s="5" t="s">
        <v>247</v>
      </c>
      <c r="C231">
        <v>1961</v>
      </c>
      <c r="D231">
        <v>16397000</v>
      </c>
      <c r="E231">
        <v>559162</v>
      </c>
      <c r="F231">
        <v>38154</v>
      </c>
      <c r="G231">
        <v>521008</v>
      </c>
      <c r="H231">
        <v>605</v>
      </c>
      <c r="I231">
        <v>3033</v>
      </c>
      <c r="J231">
        <v>14832</v>
      </c>
      <c r="K231">
        <v>19684</v>
      </c>
      <c r="L231">
        <v>146615</v>
      </c>
      <c r="M231">
        <v>319834</v>
      </c>
      <c r="N231">
        <v>54559</v>
      </c>
    </row>
    <row r="232" spans="2:14" x14ac:dyDescent="0.2">
      <c r="B232" s="5" t="s">
        <v>247</v>
      </c>
      <c r="C232">
        <v>1962</v>
      </c>
      <c r="D232">
        <v>16970000</v>
      </c>
      <c r="E232">
        <v>604297</v>
      </c>
      <c r="F232">
        <v>39846</v>
      </c>
      <c r="G232">
        <v>564451</v>
      </c>
      <c r="H232">
        <v>657</v>
      </c>
      <c r="I232">
        <v>2946</v>
      </c>
      <c r="J232">
        <v>15598</v>
      </c>
      <c r="K232">
        <v>20645</v>
      </c>
      <c r="L232">
        <v>158523</v>
      </c>
      <c r="M232">
        <v>348373</v>
      </c>
      <c r="N232">
        <v>57555</v>
      </c>
    </row>
    <row r="233" spans="2:14" x14ac:dyDescent="0.2">
      <c r="B233" s="5" t="s">
        <v>247</v>
      </c>
      <c r="C233">
        <v>1963</v>
      </c>
      <c r="D233">
        <v>17590000</v>
      </c>
      <c r="E233">
        <v>666128</v>
      </c>
      <c r="F233">
        <v>42419</v>
      </c>
      <c r="G233">
        <v>623709</v>
      </c>
      <c r="H233">
        <v>673</v>
      </c>
      <c r="I233">
        <v>3080</v>
      </c>
      <c r="J233">
        <v>16458</v>
      </c>
      <c r="K233">
        <v>22208</v>
      </c>
      <c r="L233">
        <v>175703</v>
      </c>
      <c r="M233">
        <v>384289</v>
      </c>
      <c r="N233">
        <v>63717</v>
      </c>
    </row>
    <row r="234" spans="2:14" x14ac:dyDescent="0.2">
      <c r="B234" s="5" t="s">
        <v>247</v>
      </c>
      <c r="C234">
        <v>1964</v>
      </c>
      <c r="D234">
        <v>18084000</v>
      </c>
      <c r="E234">
        <v>748656</v>
      </c>
      <c r="F234">
        <v>48026</v>
      </c>
      <c r="G234">
        <v>700630</v>
      </c>
      <c r="H234">
        <v>740</v>
      </c>
      <c r="I234">
        <v>3621</v>
      </c>
      <c r="J234">
        <v>18667</v>
      </c>
      <c r="K234">
        <v>24998</v>
      </c>
      <c r="L234">
        <v>196883</v>
      </c>
      <c r="M234">
        <v>427960</v>
      </c>
      <c r="N234">
        <v>75787</v>
      </c>
    </row>
    <row r="235" spans="2:14" x14ac:dyDescent="0.2">
      <c r="B235" s="5" t="s">
        <v>247</v>
      </c>
      <c r="C235">
        <v>1965</v>
      </c>
      <c r="D235">
        <v>18602000</v>
      </c>
      <c r="E235">
        <v>803487</v>
      </c>
      <c r="F235">
        <v>52490</v>
      </c>
      <c r="G235">
        <v>750997</v>
      </c>
      <c r="H235">
        <v>880</v>
      </c>
      <c r="I235">
        <v>3948</v>
      </c>
      <c r="J235">
        <v>21081</v>
      </c>
      <c r="K235">
        <v>26581</v>
      </c>
      <c r="L235">
        <v>225007</v>
      </c>
      <c r="M235">
        <v>444217</v>
      </c>
      <c r="N235">
        <v>81773</v>
      </c>
    </row>
    <row r="236" spans="2:14" x14ac:dyDescent="0.2">
      <c r="B236" s="5" t="s">
        <v>247</v>
      </c>
      <c r="C236">
        <v>1966</v>
      </c>
      <c r="D236">
        <v>18918000</v>
      </c>
      <c r="E236">
        <v>860662</v>
      </c>
      <c r="F236">
        <v>57718</v>
      </c>
      <c r="G236">
        <v>802944</v>
      </c>
      <c r="H236">
        <v>868</v>
      </c>
      <c r="I236">
        <v>4432</v>
      </c>
      <c r="J236">
        <v>22317</v>
      </c>
      <c r="K236">
        <v>30101</v>
      </c>
      <c r="L236">
        <v>241666</v>
      </c>
      <c r="M236">
        <v>474122</v>
      </c>
      <c r="N236">
        <v>87156</v>
      </c>
    </row>
    <row r="237" spans="2:14" x14ac:dyDescent="0.2">
      <c r="B237" s="5" t="s">
        <v>247</v>
      </c>
      <c r="C237">
        <v>1967</v>
      </c>
      <c r="D237">
        <v>19153000</v>
      </c>
      <c r="E237">
        <v>968203</v>
      </c>
      <c r="F237">
        <v>67446</v>
      </c>
      <c r="G237">
        <v>900757</v>
      </c>
      <c r="H237">
        <v>1039</v>
      </c>
      <c r="I237">
        <v>4792</v>
      </c>
      <c r="J237">
        <v>28539</v>
      </c>
      <c r="K237">
        <v>33076</v>
      </c>
      <c r="L237">
        <v>276958</v>
      </c>
      <c r="M237">
        <v>526477</v>
      </c>
      <c r="N237">
        <v>97322</v>
      </c>
    </row>
    <row r="238" spans="2:14" x14ac:dyDescent="0.2">
      <c r="B238" s="5" t="s">
        <v>247</v>
      </c>
      <c r="C238">
        <v>1968</v>
      </c>
      <c r="D238">
        <v>19221000</v>
      </c>
      <c r="E238">
        <v>1099656</v>
      </c>
      <c r="F238">
        <v>81293</v>
      </c>
      <c r="G238">
        <v>1018363</v>
      </c>
      <c r="H238">
        <v>1150</v>
      </c>
      <c r="I238">
        <v>5744</v>
      </c>
      <c r="J238">
        <v>36991</v>
      </c>
      <c r="K238">
        <v>37408</v>
      </c>
      <c r="L238">
        <v>316081</v>
      </c>
      <c r="M238">
        <v>582838</v>
      </c>
      <c r="N238">
        <v>119444</v>
      </c>
    </row>
    <row r="239" spans="2:14" x14ac:dyDescent="0.2">
      <c r="B239" s="5" t="s">
        <v>247</v>
      </c>
      <c r="C239">
        <v>1969</v>
      </c>
      <c r="D239">
        <v>19443000</v>
      </c>
      <c r="E239">
        <v>1185961</v>
      </c>
      <c r="F239">
        <v>89878</v>
      </c>
      <c r="G239">
        <v>1096083</v>
      </c>
      <c r="H239">
        <v>1386</v>
      </c>
      <c r="I239">
        <v>7053</v>
      </c>
      <c r="J239">
        <v>39240</v>
      </c>
      <c r="K239">
        <v>42199</v>
      </c>
      <c r="L239">
        <v>325891</v>
      </c>
      <c r="M239">
        <v>638249</v>
      </c>
      <c r="N239">
        <v>131943</v>
      </c>
    </row>
    <row r="240" spans="2:14" x14ac:dyDescent="0.2">
      <c r="B240" s="5" t="s">
        <v>247</v>
      </c>
      <c r="C240">
        <v>1970</v>
      </c>
      <c r="D240">
        <v>19953134</v>
      </c>
      <c r="E240">
        <v>1264854</v>
      </c>
      <c r="F240">
        <v>94741</v>
      </c>
      <c r="G240">
        <v>1170113</v>
      </c>
      <c r="H240">
        <v>1376</v>
      </c>
      <c r="I240">
        <v>7005</v>
      </c>
      <c r="J240">
        <v>41277</v>
      </c>
      <c r="K240">
        <v>45083</v>
      </c>
      <c r="L240">
        <v>349788</v>
      </c>
      <c r="M240">
        <v>682811</v>
      </c>
      <c r="N240">
        <v>137514</v>
      </c>
    </row>
    <row r="241" spans="2:14" x14ac:dyDescent="0.2">
      <c r="B241" s="5" t="s">
        <v>247</v>
      </c>
      <c r="C241">
        <v>1971</v>
      </c>
      <c r="D241">
        <v>20223000</v>
      </c>
      <c r="E241">
        <v>1352941</v>
      </c>
      <c r="F241">
        <v>104872</v>
      </c>
      <c r="G241">
        <v>1248069</v>
      </c>
      <c r="H241">
        <v>1642</v>
      </c>
      <c r="I241">
        <v>7300</v>
      </c>
      <c r="J241">
        <v>47626</v>
      </c>
      <c r="K241">
        <v>48304</v>
      </c>
      <c r="L241">
        <v>392277</v>
      </c>
      <c r="M241">
        <v>711417</v>
      </c>
      <c r="N241">
        <v>144375</v>
      </c>
    </row>
    <row r="242" spans="2:14" x14ac:dyDescent="0.2">
      <c r="B242" s="5" t="s">
        <v>247</v>
      </c>
      <c r="C242">
        <v>1972</v>
      </c>
      <c r="D242">
        <v>20468000</v>
      </c>
      <c r="E242">
        <v>1312635</v>
      </c>
      <c r="F242">
        <v>110667</v>
      </c>
      <c r="G242">
        <v>1201968</v>
      </c>
      <c r="H242">
        <v>1791</v>
      </c>
      <c r="I242">
        <v>8127</v>
      </c>
      <c r="J242">
        <v>48829</v>
      </c>
      <c r="K242">
        <v>51920</v>
      </c>
      <c r="L242">
        <v>398960</v>
      </c>
      <c r="M242">
        <v>663568</v>
      </c>
      <c r="N242">
        <v>139440</v>
      </c>
    </row>
    <row r="243" spans="2:14" x14ac:dyDescent="0.2">
      <c r="B243" s="5" t="s">
        <v>247</v>
      </c>
      <c r="C243">
        <v>1973</v>
      </c>
      <c r="D243">
        <v>20601000</v>
      </c>
      <c r="E243">
        <v>1298872</v>
      </c>
      <c r="F243">
        <v>116563</v>
      </c>
      <c r="G243">
        <v>1182309</v>
      </c>
      <c r="H243">
        <v>1862</v>
      </c>
      <c r="I243">
        <v>8357</v>
      </c>
      <c r="J243">
        <v>49531</v>
      </c>
      <c r="K243">
        <v>56813</v>
      </c>
      <c r="L243">
        <v>407824</v>
      </c>
      <c r="M243">
        <v>643488</v>
      </c>
      <c r="N243">
        <v>130997</v>
      </c>
    </row>
    <row r="244" spans="2:14" x14ac:dyDescent="0.2">
      <c r="B244" s="5" t="s">
        <v>247</v>
      </c>
      <c r="C244">
        <v>1974</v>
      </c>
      <c r="D244">
        <v>20907000</v>
      </c>
      <c r="E244">
        <v>1431468</v>
      </c>
      <c r="F244">
        <v>127658</v>
      </c>
      <c r="G244">
        <v>1303810</v>
      </c>
      <c r="H244">
        <v>1985</v>
      </c>
      <c r="I244">
        <v>8494</v>
      </c>
      <c r="J244">
        <v>52822</v>
      </c>
      <c r="K244">
        <v>64357</v>
      </c>
      <c r="L244">
        <v>433194</v>
      </c>
      <c r="M244">
        <v>737067</v>
      </c>
      <c r="N244">
        <v>133549</v>
      </c>
    </row>
    <row r="245" spans="2:14" x14ac:dyDescent="0.2">
      <c r="B245" s="5" t="s">
        <v>247</v>
      </c>
      <c r="C245">
        <v>1975</v>
      </c>
      <c r="D245">
        <v>21185000</v>
      </c>
      <c r="E245">
        <v>1526293</v>
      </c>
      <c r="F245">
        <v>138842</v>
      </c>
      <c r="G245">
        <v>1387451</v>
      </c>
      <c r="H245">
        <v>2209</v>
      </c>
      <c r="I245">
        <v>8807</v>
      </c>
      <c r="J245">
        <v>59827</v>
      </c>
      <c r="K245">
        <v>67999</v>
      </c>
      <c r="L245">
        <v>469726</v>
      </c>
      <c r="M245">
        <v>784639</v>
      </c>
      <c r="N245">
        <v>133086</v>
      </c>
    </row>
    <row r="246" spans="2:14" x14ac:dyDescent="0.2">
      <c r="B246" s="5" t="s">
        <v>247</v>
      </c>
      <c r="C246">
        <v>1976</v>
      </c>
      <c r="D246">
        <v>21520000</v>
      </c>
      <c r="E246">
        <v>1556757</v>
      </c>
      <c r="F246">
        <v>144041</v>
      </c>
      <c r="G246">
        <v>1412716</v>
      </c>
      <c r="H246">
        <v>2220</v>
      </c>
      <c r="I246">
        <v>9614</v>
      </c>
      <c r="J246">
        <v>59318</v>
      </c>
      <c r="K246">
        <v>72889</v>
      </c>
      <c r="L246">
        <v>467980</v>
      </c>
      <c r="M246">
        <v>806086</v>
      </c>
      <c r="N246">
        <v>138650</v>
      </c>
    </row>
    <row r="247" spans="2:14" x14ac:dyDescent="0.2">
      <c r="B247" s="5" t="s">
        <v>247</v>
      </c>
      <c r="C247">
        <v>1977</v>
      </c>
      <c r="D247">
        <v>21896000</v>
      </c>
      <c r="E247">
        <v>1534621</v>
      </c>
      <c r="F247">
        <v>154582</v>
      </c>
      <c r="G247">
        <v>1380039</v>
      </c>
      <c r="H247">
        <v>2515</v>
      </c>
      <c r="I247">
        <v>10825</v>
      </c>
      <c r="J247">
        <v>62852</v>
      </c>
      <c r="K247">
        <v>78390</v>
      </c>
      <c r="L247">
        <v>468452</v>
      </c>
      <c r="M247">
        <v>766317</v>
      </c>
      <c r="N247">
        <v>145270</v>
      </c>
    </row>
    <row r="248" spans="2:14" x14ac:dyDescent="0.2">
      <c r="B248" s="5" t="s">
        <v>247</v>
      </c>
      <c r="C248">
        <v>1978</v>
      </c>
      <c r="D248">
        <v>22294000</v>
      </c>
      <c r="E248">
        <v>1586483</v>
      </c>
      <c r="F248">
        <v>165626</v>
      </c>
      <c r="G248">
        <v>1420857</v>
      </c>
      <c r="H248">
        <v>2611</v>
      </c>
      <c r="I248">
        <v>11316</v>
      </c>
      <c r="J248">
        <v>68235</v>
      </c>
      <c r="K248">
        <v>83464</v>
      </c>
      <c r="L248">
        <v>488966</v>
      </c>
      <c r="M248">
        <v>777783</v>
      </c>
      <c r="N248">
        <v>154108</v>
      </c>
    </row>
    <row r="249" spans="2:14" x14ac:dyDescent="0.2">
      <c r="B249" s="5" t="s">
        <v>247</v>
      </c>
      <c r="C249">
        <v>1979</v>
      </c>
      <c r="D249">
        <v>22696000</v>
      </c>
      <c r="E249">
        <v>1695108</v>
      </c>
      <c r="F249">
        <v>184087</v>
      </c>
      <c r="G249">
        <v>1511021</v>
      </c>
      <c r="H249">
        <v>2952</v>
      </c>
      <c r="I249">
        <v>12239</v>
      </c>
      <c r="J249">
        <v>75767</v>
      </c>
      <c r="K249">
        <v>93129</v>
      </c>
      <c r="L249">
        <v>496310</v>
      </c>
      <c r="M249">
        <v>847148</v>
      </c>
      <c r="N249">
        <v>167563</v>
      </c>
    </row>
    <row r="250" spans="2:14" x14ac:dyDescent="0.2">
      <c r="B250" s="5" t="s">
        <v>247</v>
      </c>
      <c r="C250">
        <v>1980</v>
      </c>
      <c r="D250">
        <v>23532680</v>
      </c>
      <c r="E250">
        <v>1843332</v>
      </c>
      <c r="F250">
        <v>210290</v>
      </c>
      <c r="G250">
        <v>1633042</v>
      </c>
      <c r="H250">
        <v>3411</v>
      </c>
      <c r="I250">
        <v>13693</v>
      </c>
      <c r="J250">
        <v>90420</v>
      </c>
      <c r="K250">
        <v>102766</v>
      </c>
      <c r="L250">
        <v>545138</v>
      </c>
      <c r="M250">
        <v>913070</v>
      </c>
      <c r="N250">
        <v>174834</v>
      </c>
    </row>
    <row r="251" spans="2:14" x14ac:dyDescent="0.2">
      <c r="B251" s="5" t="s">
        <v>247</v>
      </c>
      <c r="C251">
        <v>1981</v>
      </c>
      <c r="D251">
        <v>24159000</v>
      </c>
      <c r="E251">
        <v>1833787</v>
      </c>
      <c r="F251">
        <v>208485</v>
      </c>
      <c r="G251">
        <v>1625302</v>
      </c>
      <c r="H251">
        <v>3143</v>
      </c>
      <c r="I251">
        <v>13566</v>
      </c>
      <c r="J251">
        <v>93781</v>
      </c>
      <c r="K251">
        <v>97995</v>
      </c>
      <c r="L251">
        <v>540806</v>
      </c>
      <c r="M251">
        <v>921939</v>
      </c>
      <c r="N251">
        <v>162557</v>
      </c>
    </row>
    <row r="252" spans="2:14" x14ac:dyDescent="0.2">
      <c r="B252" s="5" t="s">
        <v>247</v>
      </c>
      <c r="C252">
        <v>1982</v>
      </c>
      <c r="D252">
        <v>24724000</v>
      </c>
      <c r="E252">
        <v>1801256</v>
      </c>
      <c r="F252">
        <v>201429</v>
      </c>
      <c r="G252">
        <v>1599827</v>
      </c>
      <c r="H252">
        <v>2779</v>
      </c>
      <c r="I252">
        <v>12529</v>
      </c>
      <c r="J252">
        <v>91988</v>
      </c>
      <c r="K252">
        <v>94133</v>
      </c>
      <c r="L252">
        <v>499466</v>
      </c>
      <c r="M252">
        <v>935831</v>
      </c>
      <c r="N252">
        <v>164530</v>
      </c>
    </row>
    <row r="253" spans="2:14" x14ac:dyDescent="0.2">
      <c r="B253" s="5" t="s">
        <v>247</v>
      </c>
      <c r="C253">
        <v>1983</v>
      </c>
      <c r="D253">
        <v>25174000</v>
      </c>
      <c r="E253">
        <v>1680978</v>
      </c>
      <c r="F253">
        <v>194491</v>
      </c>
      <c r="G253">
        <v>1486487</v>
      </c>
      <c r="H253">
        <v>2639</v>
      </c>
      <c r="I253">
        <v>12093</v>
      </c>
      <c r="J253">
        <v>85826</v>
      </c>
      <c r="K253">
        <v>93933</v>
      </c>
      <c r="L253">
        <v>460460</v>
      </c>
      <c r="M253">
        <v>867123</v>
      </c>
      <c r="N253">
        <v>158904</v>
      </c>
    </row>
    <row r="254" spans="2:14" x14ac:dyDescent="0.2">
      <c r="B254" s="5" t="s">
        <v>247</v>
      </c>
      <c r="C254">
        <v>1984</v>
      </c>
      <c r="D254">
        <v>25622000</v>
      </c>
      <c r="E254">
        <v>1657320</v>
      </c>
      <c r="F254">
        <v>195589</v>
      </c>
      <c r="G254">
        <v>1461731</v>
      </c>
      <c r="H254">
        <v>2717</v>
      </c>
      <c r="I254">
        <v>11702</v>
      </c>
      <c r="J254">
        <v>83924</v>
      </c>
      <c r="K254">
        <v>97246</v>
      </c>
      <c r="L254">
        <v>443094</v>
      </c>
      <c r="M254">
        <v>857328</v>
      </c>
      <c r="N254">
        <v>161309</v>
      </c>
    </row>
    <row r="255" spans="2:14" x14ac:dyDescent="0.2">
      <c r="B255" s="5" t="s">
        <v>247</v>
      </c>
      <c r="C255">
        <v>1985</v>
      </c>
      <c r="D255">
        <v>26365000</v>
      </c>
      <c r="E255">
        <v>1718473</v>
      </c>
      <c r="F255">
        <v>201763</v>
      </c>
      <c r="G255">
        <v>1516710</v>
      </c>
      <c r="H255">
        <v>2770</v>
      </c>
      <c r="I255">
        <v>11421</v>
      </c>
      <c r="J255">
        <v>86387</v>
      </c>
      <c r="K255">
        <v>101185</v>
      </c>
      <c r="L255">
        <v>448506</v>
      </c>
      <c r="M255">
        <v>890967</v>
      </c>
      <c r="N255">
        <v>177237</v>
      </c>
    </row>
    <row r="256" spans="2:14" x14ac:dyDescent="0.2">
      <c r="B256" s="5" t="s">
        <v>247</v>
      </c>
      <c r="C256">
        <v>1986</v>
      </c>
      <c r="D256">
        <v>26981000</v>
      </c>
      <c r="E256">
        <v>1824669</v>
      </c>
      <c r="F256">
        <v>248370</v>
      </c>
      <c r="G256">
        <v>1576299</v>
      </c>
      <c r="H256">
        <v>3038</v>
      </c>
      <c r="I256">
        <v>12119</v>
      </c>
      <c r="J256">
        <v>92512</v>
      </c>
      <c r="K256">
        <v>140701</v>
      </c>
      <c r="L256">
        <v>457698</v>
      </c>
      <c r="M256">
        <v>913004</v>
      </c>
      <c r="N256">
        <v>205597</v>
      </c>
    </row>
    <row r="257" spans="2:14" x14ac:dyDescent="0.2">
      <c r="B257" s="5" t="s">
        <v>247</v>
      </c>
      <c r="C257">
        <v>1987</v>
      </c>
      <c r="D257">
        <v>27663000</v>
      </c>
      <c r="E257">
        <v>1799871</v>
      </c>
      <c r="F257">
        <v>253943</v>
      </c>
      <c r="G257">
        <v>1545928</v>
      </c>
      <c r="H257">
        <v>2924</v>
      </c>
      <c r="I257">
        <v>12109</v>
      </c>
      <c r="J257">
        <v>83341</v>
      </c>
      <c r="K257">
        <v>155569</v>
      </c>
      <c r="L257">
        <v>419969</v>
      </c>
      <c r="M257">
        <v>896335</v>
      </c>
      <c r="N257">
        <v>229624</v>
      </c>
    </row>
    <row r="258" spans="2:14" x14ac:dyDescent="0.2">
      <c r="B258" s="5" t="s">
        <v>247</v>
      </c>
      <c r="C258">
        <v>1988</v>
      </c>
      <c r="D258">
        <v>28168000</v>
      </c>
      <c r="E258">
        <v>1869092</v>
      </c>
      <c r="F258">
        <v>261912</v>
      </c>
      <c r="G258">
        <v>1607180</v>
      </c>
      <c r="H258">
        <v>2936</v>
      </c>
      <c r="I258">
        <v>11780</v>
      </c>
      <c r="J258">
        <v>86141</v>
      </c>
      <c r="K258">
        <v>161055</v>
      </c>
      <c r="L258">
        <v>407631</v>
      </c>
      <c r="M258">
        <v>933636</v>
      </c>
      <c r="N258">
        <v>265913</v>
      </c>
    </row>
    <row r="259" spans="2:14" x14ac:dyDescent="0.2">
      <c r="B259" s="5" t="s">
        <v>247</v>
      </c>
      <c r="C259">
        <v>1989</v>
      </c>
      <c r="D259">
        <v>29063000</v>
      </c>
      <c r="E259">
        <v>1965652</v>
      </c>
      <c r="F259">
        <v>284136</v>
      </c>
      <c r="G259">
        <v>1681516</v>
      </c>
      <c r="H259">
        <v>3158</v>
      </c>
      <c r="I259">
        <v>11966</v>
      </c>
      <c r="J259">
        <v>96431</v>
      </c>
      <c r="K259">
        <v>172581</v>
      </c>
      <c r="L259">
        <v>410468</v>
      </c>
      <c r="M259">
        <v>972603</v>
      </c>
      <c r="N259">
        <v>298445</v>
      </c>
    </row>
    <row r="260" spans="2:14" x14ac:dyDescent="0.2">
      <c r="B260" s="5" t="s">
        <v>247</v>
      </c>
      <c r="C260">
        <v>1990</v>
      </c>
      <c r="D260">
        <v>29760021</v>
      </c>
      <c r="E260">
        <v>1965237</v>
      </c>
      <c r="F260">
        <v>311051</v>
      </c>
      <c r="G260">
        <v>1654186</v>
      </c>
      <c r="H260">
        <v>3553</v>
      </c>
      <c r="I260">
        <v>12688</v>
      </c>
      <c r="J260">
        <v>112208</v>
      </c>
      <c r="K260">
        <v>182602</v>
      </c>
      <c r="L260">
        <v>400392</v>
      </c>
      <c r="M260">
        <v>951580</v>
      </c>
      <c r="N260">
        <v>302214</v>
      </c>
    </row>
    <row r="261" spans="2:14" x14ac:dyDescent="0.2">
      <c r="B261" s="5" t="s">
        <v>247</v>
      </c>
      <c r="C261">
        <v>1991</v>
      </c>
      <c r="D261">
        <v>30380000</v>
      </c>
      <c r="E261">
        <v>2057513</v>
      </c>
      <c r="F261">
        <v>331122</v>
      </c>
      <c r="G261">
        <v>1726391</v>
      </c>
      <c r="H261">
        <v>3859</v>
      </c>
      <c r="I261">
        <v>12896</v>
      </c>
      <c r="J261">
        <v>124939</v>
      </c>
      <c r="K261">
        <v>189428</v>
      </c>
      <c r="L261">
        <v>424656</v>
      </c>
      <c r="M261">
        <v>986120</v>
      </c>
      <c r="N261">
        <v>315615</v>
      </c>
    </row>
    <row r="262" spans="2:14" x14ac:dyDescent="0.2">
      <c r="B262" s="5" t="s">
        <v>247</v>
      </c>
      <c r="C262">
        <v>1992</v>
      </c>
      <c r="D262">
        <v>30867000</v>
      </c>
      <c r="E262">
        <v>2061761</v>
      </c>
      <c r="F262">
        <v>345624</v>
      </c>
      <c r="G262">
        <v>1716137</v>
      </c>
      <c r="H262">
        <v>3921</v>
      </c>
      <c r="I262">
        <v>12761</v>
      </c>
      <c r="J262">
        <v>130897</v>
      </c>
      <c r="K262">
        <v>198045</v>
      </c>
      <c r="L262">
        <v>427491</v>
      </c>
      <c r="M262">
        <v>968534</v>
      </c>
      <c r="N262">
        <v>320112</v>
      </c>
    </row>
    <row r="263" spans="2:14" x14ac:dyDescent="0.2">
      <c r="B263" s="5" t="s">
        <v>247</v>
      </c>
      <c r="C263">
        <v>1993</v>
      </c>
      <c r="D263">
        <v>31211000</v>
      </c>
      <c r="E263">
        <v>2015265</v>
      </c>
      <c r="F263">
        <v>336381</v>
      </c>
      <c r="G263">
        <v>1678884</v>
      </c>
      <c r="H263">
        <v>4096</v>
      </c>
      <c r="I263">
        <v>11766</v>
      </c>
      <c r="J263">
        <v>126436</v>
      </c>
      <c r="K263">
        <v>194083</v>
      </c>
      <c r="L263">
        <v>414182</v>
      </c>
      <c r="M263">
        <v>945407</v>
      </c>
      <c r="N263">
        <v>319295</v>
      </c>
    </row>
    <row r="264" spans="2:14" x14ac:dyDescent="0.2">
      <c r="B264" s="5" t="s">
        <v>247</v>
      </c>
      <c r="C264">
        <v>1994</v>
      </c>
      <c r="D264">
        <v>31431000</v>
      </c>
      <c r="E264">
        <v>1940497</v>
      </c>
      <c r="F264">
        <v>318395</v>
      </c>
      <c r="G264">
        <v>1622102</v>
      </c>
      <c r="H264">
        <v>3703</v>
      </c>
      <c r="I264">
        <v>10984</v>
      </c>
      <c r="J264">
        <v>112160</v>
      </c>
      <c r="K264">
        <v>191548</v>
      </c>
      <c r="L264">
        <v>384257</v>
      </c>
      <c r="M264">
        <v>929640</v>
      </c>
      <c r="N264">
        <v>308205</v>
      </c>
    </row>
    <row r="265" spans="2:14" x14ac:dyDescent="0.2">
      <c r="B265" s="5" t="s">
        <v>247</v>
      </c>
      <c r="C265">
        <v>1995</v>
      </c>
      <c r="D265">
        <v>31589000</v>
      </c>
      <c r="E265">
        <v>1841984</v>
      </c>
      <c r="F265">
        <v>305154</v>
      </c>
      <c r="G265">
        <v>1536830</v>
      </c>
      <c r="H265">
        <v>3531</v>
      </c>
      <c r="I265">
        <v>10554</v>
      </c>
      <c r="J265">
        <v>104611</v>
      </c>
      <c r="K265">
        <v>186458</v>
      </c>
      <c r="L265">
        <v>353895</v>
      </c>
      <c r="M265">
        <v>902456</v>
      </c>
      <c r="N265">
        <v>280479</v>
      </c>
    </row>
    <row r="266" spans="2:14" x14ac:dyDescent="0.2">
      <c r="B266" s="5" t="s">
        <v>247</v>
      </c>
      <c r="C266">
        <v>1996</v>
      </c>
      <c r="D266">
        <v>31878000</v>
      </c>
      <c r="E266">
        <v>1660131</v>
      </c>
      <c r="F266">
        <v>274996</v>
      </c>
      <c r="G266">
        <v>1385135</v>
      </c>
      <c r="H266">
        <v>2916</v>
      </c>
      <c r="I266">
        <v>10244</v>
      </c>
      <c r="J266">
        <v>94222</v>
      </c>
      <c r="K266">
        <v>167614</v>
      </c>
      <c r="L266">
        <v>312212</v>
      </c>
      <c r="M266">
        <v>830457</v>
      </c>
      <c r="N266">
        <v>242466</v>
      </c>
    </row>
    <row r="267" spans="2:14" x14ac:dyDescent="0.2">
      <c r="B267" s="5" t="s">
        <v>247</v>
      </c>
      <c r="C267">
        <v>1997</v>
      </c>
      <c r="D267">
        <v>32268000</v>
      </c>
      <c r="E267">
        <v>1569949</v>
      </c>
      <c r="F267">
        <v>257582</v>
      </c>
      <c r="G267">
        <v>1312367</v>
      </c>
      <c r="H267">
        <v>2579</v>
      </c>
      <c r="I267">
        <v>10189</v>
      </c>
      <c r="J267">
        <v>81468</v>
      </c>
      <c r="K267">
        <v>163346</v>
      </c>
      <c r="L267">
        <v>299240</v>
      </c>
      <c r="M267">
        <v>784405</v>
      </c>
      <c r="N267">
        <v>228722</v>
      </c>
    </row>
    <row r="268" spans="2:14" x14ac:dyDescent="0.2">
      <c r="B268" s="5" t="s">
        <v>247</v>
      </c>
      <c r="C268">
        <v>1998</v>
      </c>
      <c r="D268">
        <v>32667000</v>
      </c>
      <c r="E268">
        <v>1418674</v>
      </c>
      <c r="F268">
        <v>229883</v>
      </c>
      <c r="G268">
        <v>1188791</v>
      </c>
      <c r="H268">
        <v>2171</v>
      </c>
      <c r="I268">
        <v>9782</v>
      </c>
      <c r="J268">
        <v>68782</v>
      </c>
      <c r="K268">
        <v>149148</v>
      </c>
      <c r="L268">
        <v>269012</v>
      </c>
      <c r="M268">
        <v>724262</v>
      </c>
      <c r="N268">
        <v>195517</v>
      </c>
    </row>
    <row r="269" spans="2:14" x14ac:dyDescent="0.2">
      <c r="B269" s="5" t="s">
        <v>247</v>
      </c>
      <c r="C269">
        <v>1999</v>
      </c>
      <c r="D269">
        <v>33145121</v>
      </c>
      <c r="E269">
        <v>1261164</v>
      </c>
      <c r="F269">
        <v>207879</v>
      </c>
      <c r="G269">
        <v>1053285</v>
      </c>
      <c r="H269">
        <v>2005</v>
      </c>
      <c r="I269">
        <v>9363</v>
      </c>
      <c r="J269">
        <v>60039</v>
      </c>
      <c r="K269">
        <v>136472</v>
      </c>
      <c r="L269">
        <v>223814</v>
      </c>
      <c r="M269">
        <v>660991</v>
      </c>
      <c r="N269">
        <v>168480</v>
      </c>
    </row>
    <row r="270" spans="2:14" x14ac:dyDescent="0.2">
      <c r="B270" s="5" t="s">
        <v>247</v>
      </c>
      <c r="C270">
        <v>2000</v>
      </c>
      <c r="D270">
        <v>33871648</v>
      </c>
      <c r="E270">
        <v>1266714</v>
      </c>
      <c r="F270">
        <v>210531</v>
      </c>
      <c r="G270">
        <v>1056183</v>
      </c>
      <c r="H270">
        <v>2079</v>
      </c>
      <c r="I270">
        <v>9785</v>
      </c>
      <c r="J270">
        <v>60249</v>
      </c>
      <c r="K270">
        <v>138418</v>
      </c>
      <c r="L270">
        <v>222293</v>
      </c>
      <c r="M270">
        <v>651855</v>
      </c>
      <c r="N270">
        <v>182035</v>
      </c>
    </row>
    <row r="271" spans="2:14" x14ac:dyDescent="0.2">
      <c r="B271" s="5" t="s">
        <v>247</v>
      </c>
      <c r="C271">
        <v>2001</v>
      </c>
      <c r="D271">
        <v>34501130</v>
      </c>
      <c r="E271">
        <v>1346557</v>
      </c>
      <c r="F271">
        <v>212855</v>
      </c>
      <c r="G271">
        <v>1133702</v>
      </c>
      <c r="H271">
        <v>2206</v>
      </c>
      <c r="I271">
        <v>9961</v>
      </c>
      <c r="J271">
        <v>64545</v>
      </c>
      <c r="K271">
        <v>136143</v>
      </c>
      <c r="L271">
        <v>232000</v>
      </c>
      <c r="M271">
        <v>697669</v>
      </c>
      <c r="N271">
        <v>204033</v>
      </c>
    </row>
    <row r="272" spans="2:14" x14ac:dyDescent="0.2">
      <c r="B272" s="5" t="s">
        <v>247</v>
      </c>
      <c r="C272">
        <v>2002</v>
      </c>
      <c r="D272">
        <v>35116033</v>
      </c>
      <c r="E272">
        <v>1384872</v>
      </c>
      <c r="F272">
        <v>208388</v>
      </c>
      <c r="G272">
        <v>1176484</v>
      </c>
      <c r="H272">
        <v>2395</v>
      </c>
      <c r="I272">
        <v>10198</v>
      </c>
      <c r="J272">
        <v>64968</v>
      </c>
      <c r="K272">
        <v>130827</v>
      </c>
      <c r="L272">
        <v>238428</v>
      </c>
      <c r="M272">
        <v>715692</v>
      </c>
      <c r="N272">
        <v>222364</v>
      </c>
    </row>
    <row r="273" spans="2:14" x14ac:dyDescent="0.2">
      <c r="B273" s="5" t="s">
        <v>247</v>
      </c>
      <c r="C273">
        <v>2003</v>
      </c>
      <c r="D273">
        <v>35484453</v>
      </c>
      <c r="E273">
        <v>1420637</v>
      </c>
      <c r="F273">
        <v>205551</v>
      </c>
      <c r="G273">
        <v>1215086</v>
      </c>
      <c r="H273">
        <v>2407</v>
      </c>
      <c r="I273">
        <v>9994</v>
      </c>
      <c r="J273">
        <v>63770</v>
      </c>
      <c r="K273">
        <v>129380</v>
      </c>
      <c r="L273">
        <v>242274</v>
      </c>
      <c r="M273">
        <v>731486</v>
      </c>
      <c r="N273">
        <v>241326</v>
      </c>
    </row>
    <row r="274" spans="2:14" x14ac:dyDescent="0.2">
      <c r="B274" s="5" t="s">
        <v>247</v>
      </c>
      <c r="C274">
        <v>2004</v>
      </c>
      <c r="D274">
        <v>35893799</v>
      </c>
      <c r="E274">
        <v>1425264</v>
      </c>
      <c r="F274">
        <v>198070</v>
      </c>
      <c r="G274">
        <v>1227194</v>
      </c>
      <c r="H274">
        <v>2392</v>
      </c>
      <c r="I274">
        <v>9615</v>
      </c>
      <c r="J274">
        <v>61768</v>
      </c>
      <c r="K274">
        <v>124295</v>
      </c>
      <c r="L274">
        <v>245903</v>
      </c>
      <c r="M274">
        <v>728687</v>
      </c>
      <c r="N274">
        <v>252604</v>
      </c>
    </row>
    <row r="275" spans="2:14" x14ac:dyDescent="0.2">
      <c r="B275" s="5" t="s">
        <v>248</v>
      </c>
      <c r="C275">
        <v>1960</v>
      </c>
      <c r="D275">
        <v>1753947</v>
      </c>
      <c r="E275">
        <v>38103</v>
      </c>
      <c r="F275">
        <v>2408</v>
      </c>
      <c r="G275">
        <v>35695</v>
      </c>
      <c r="H275">
        <v>73</v>
      </c>
      <c r="I275">
        <v>229</v>
      </c>
      <c r="J275">
        <v>1362</v>
      </c>
      <c r="K275">
        <v>744</v>
      </c>
      <c r="L275">
        <v>9996</v>
      </c>
      <c r="M275">
        <v>21949</v>
      </c>
      <c r="N275">
        <v>3750</v>
      </c>
    </row>
    <row r="276" spans="2:14" x14ac:dyDescent="0.2">
      <c r="B276" s="5" t="s">
        <v>248</v>
      </c>
      <c r="C276">
        <v>1961</v>
      </c>
      <c r="D276">
        <v>1781000</v>
      </c>
      <c r="E276">
        <v>42815</v>
      </c>
      <c r="F276">
        <v>2659</v>
      </c>
      <c r="G276">
        <v>40156</v>
      </c>
      <c r="H276">
        <v>83</v>
      </c>
      <c r="I276">
        <v>230</v>
      </c>
      <c r="J276">
        <v>1633</v>
      </c>
      <c r="K276">
        <v>713</v>
      </c>
      <c r="L276">
        <v>11681</v>
      </c>
      <c r="M276">
        <v>23551</v>
      </c>
      <c r="N276">
        <v>4924</v>
      </c>
    </row>
    <row r="277" spans="2:14" x14ac:dyDescent="0.2">
      <c r="B277" s="5" t="s">
        <v>248</v>
      </c>
      <c r="C277">
        <v>1962</v>
      </c>
      <c r="D277">
        <v>1907000</v>
      </c>
      <c r="E277">
        <v>50862</v>
      </c>
      <c r="F277">
        <v>2990</v>
      </c>
      <c r="G277">
        <v>47872</v>
      </c>
      <c r="H277">
        <v>96</v>
      </c>
      <c r="I277">
        <v>283</v>
      </c>
      <c r="J277">
        <v>1624</v>
      </c>
      <c r="K277">
        <v>987</v>
      </c>
      <c r="L277">
        <v>12988</v>
      </c>
      <c r="M277">
        <v>28740</v>
      </c>
      <c r="N277">
        <v>6144</v>
      </c>
    </row>
    <row r="278" spans="2:14" x14ac:dyDescent="0.2">
      <c r="B278" s="5" t="s">
        <v>248</v>
      </c>
      <c r="C278">
        <v>1963</v>
      </c>
      <c r="D278">
        <v>1961000</v>
      </c>
      <c r="E278">
        <v>52179</v>
      </c>
      <c r="F278">
        <v>2555</v>
      </c>
      <c r="G278">
        <v>49624</v>
      </c>
      <c r="H278">
        <v>94</v>
      </c>
      <c r="I278">
        <v>285</v>
      </c>
      <c r="J278">
        <v>1340</v>
      </c>
      <c r="K278">
        <v>836</v>
      </c>
      <c r="L278">
        <v>13149</v>
      </c>
      <c r="M278">
        <v>30465</v>
      </c>
      <c r="N278">
        <v>6010</v>
      </c>
    </row>
    <row r="279" spans="2:14" x14ac:dyDescent="0.2">
      <c r="B279" s="5" t="s">
        <v>248</v>
      </c>
      <c r="C279">
        <v>1964</v>
      </c>
      <c r="D279">
        <v>1966000</v>
      </c>
      <c r="E279">
        <v>53647</v>
      </c>
      <c r="F279">
        <v>3119</v>
      </c>
      <c r="G279">
        <v>50528</v>
      </c>
      <c r="H279">
        <v>82</v>
      </c>
      <c r="I279">
        <v>336</v>
      </c>
      <c r="J279">
        <v>1323</v>
      </c>
      <c r="K279">
        <v>1378</v>
      </c>
      <c r="L279">
        <v>13367</v>
      </c>
      <c r="M279">
        <v>31829</v>
      </c>
      <c r="N279">
        <v>5332</v>
      </c>
    </row>
    <row r="280" spans="2:14" x14ac:dyDescent="0.2">
      <c r="B280" s="5" t="s">
        <v>248</v>
      </c>
      <c r="C280">
        <v>1965</v>
      </c>
      <c r="D280">
        <v>1969000</v>
      </c>
      <c r="E280">
        <v>53252</v>
      </c>
      <c r="F280">
        <v>3007</v>
      </c>
      <c r="G280">
        <v>50245</v>
      </c>
      <c r="H280">
        <v>69</v>
      </c>
      <c r="I280">
        <v>318</v>
      </c>
      <c r="J280">
        <v>1073</v>
      </c>
      <c r="K280">
        <v>1547</v>
      </c>
      <c r="L280">
        <v>12817</v>
      </c>
      <c r="M280">
        <v>32532</v>
      </c>
      <c r="N280">
        <v>4896</v>
      </c>
    </row>
    <row r="281" spans="2:14" x14ac:dyDescent="0.2">
      <c r="B281" s="5" t="s">
        <v>248</v>
      </c>
      <c r="C281">
        <v>1966</v>
      </c>
      <c r="D281">
        <v>1977000</v>
      </c>
      <c r="E281">
        <v>59500</v>
      </c>
      <c r="F281">
        <v>3340</v>
      </c>
      <c r="G281">
        <v>56160</v>
      </c>
      <c r="H281">
        <v>79</v>
      </c>
      <c r="I281">
        <v>343</v>
      </c>
      <c r="J281">
        <v>1064</v>
      </c>
      <c r="K281">
        <v>1854</v>
      </c>
      <c r="L281">
        <v>14057</v>
      </c>
      <c r="M281">
        <v>36205</v>
      </c>
      <c r="N281">
        <v>5898</v>
      </c>
    </row>
    <row r="282" spans="2:14" x14ac:dyDescent="0.2">
      <c r="B282" s="5" t="s">
        <v>248</v>
      </c>
      <c r="C282">
        <v>1967</v>
      </c>
      <c r="D282">
        <v>1975000</v>
      </c>
      <c r="E282">
        <v>65354</v>
      </c>
      <c r="F282">
        <v>3789</v>
      </c>
      <c r="G282">
        <v>61565</v>
      </c>
      <c r="H282">
        <v>81</v>
      </c>
      <c r="I282">
        <v>412</v>
      </c>
      <c r="J282">
        <v>1342</v>
      </c>
      <c r="K282">
        <v>1954</v>
      </c>
      <c r="L282">
        <v>15590</v>
      </c>
      <c r="M282">
        <v>39885</v>
      </c>
      <c r="N282">
        <v>6090</v>
      </c>
    </row>
    <row r="283" spans="2:14" x14ac:dyDescent="0.2">
      <c r="B283" s="5" t="s">
        <v>248</v>
      </c>
      <c r="C283">
        <v>1968</v>
      </c>
      <c r="D283">
        <v>2048000</v>
      </c>
      <c r="E283">
        <v>79107</v>
      </c>
      <c r="F283">
        <v>5387</v>
      </c>
      <c r="G283">
        <v>73720</v>
      </c>
      <c r="H283">
        <v>110</v>
      </c>
      <c r="I283">
        <v>535</v>
      </c>
      <c r="J283">
        <v>1977</v>
      </c>
      <c r="K283">
        <v>2765</v>
      </c>
      <c r="L283">
        <v>18780</v>
      </c>
      <c r="M283">
        <v>46326</v>
      </c>
      <c r="N283">
        <v>8614</v>
      </c>
    </row>
    <row r="284" spans="2:14" x14ac:dyDescent="0.2">
      <c r="B284" s="5" t="s">
        <v>248</v>
      </c>
      <c r="C284">
        <v>1969</v>
      </c>
      <c r="D284">
        <v>2100000</v>
      </c>
      <c r="E284">
        <v>94463</v>
      </c>
      <c r="F284">
        <v>6275</v>
      </c>
      <c r="G284">
        <v>88188</v>
      </c>
      <c r="H284">
        <v>112</v>
      </c>
      <c r="I284">
        <v>605</v>
      </c>
      <c r="J284">
        <v>2324</v>
      </c>
      <c r="K284">
        <v>3234</v>
      </c>
      <c r="L284">
        <v>23798</v>
      </c>
      <c r="M284">
        <v>53743</v>
      </c>
      <c r="N284">
        <v>10647</v>
      </c>
    </row>
    <row r="285" spans="2:14" x14ac:dyDescent="0.2">
      <c r="B285" s="5" t="s">
        <v>248</v>
      </c>
      <c r="C285">
        <v>1970</v>
      </c>
      <c r="D285">
        <v>2207259</v>
      </c>
      <c r="E285">
        <v>117386</v>
      </c>
      <c r="F285">
        <v>7874</v>
      </c>
      <c r="G285">
        <v>109512</v>
      </c>
      <c r="H285">
        <v>137</v>
      </c>
      <c r="I285">
        <v>795</v>
      </c>
      <c r="J285">
        <v>2849</v>
      </c>
      <c r="K285">
        <v>4093</v>
      </c>
      <c r="L285">
        <v>30481</v>
      </c>
      <c r="M285">
        <v>66043</v>
      </c>
      <c r="N285">
        <v>12988</v>
      </c>
    </row>
    <row r="286" spans="2:14" x14ac:dyDescent="0.2">
      <c r="B286" s="5" t="s">
        <v>248</v>
      </c>
      <c r="C286">
        <v>1971</v>
      </c>
      <c r="D286">
        <v>2283000</v>
      </c>
      <c r="E286">
        <v>125952</v>
      </c>
      <c r="F286">
        <v>8530</v>
      </c>
      <c r="G286">
        <v>117422</v>
      </c>
      <c r="H286">
        <v>149</v>
      </c>
      <c r="I286">
        <v>877</v>
      </c>
      <c r="J286">
        <v>3080</v>
      </c>
      <c r="K286">
        <v>4424</v>
      </c>
      <c r="L286">
        <v>33104</v>
      </c>
      <c r="M286">
        <v>71423</v>
      </c>
      <c r="N286">
        <v>12895</v>
      </c>
    </row>
    <row r="287" spans="2:14" x14ac:dyDescent="0.2">
      <c r="B287" s="5" t="s">
        <v>248</v>
      </c>
      <c r="C287">
        <v>1972</v>
      </c>
      <c r="D287">
        <v>2357000</v>
      </c>
      <c r="E287">
        <v>131841</v>
      </c>
      <c r="F287">
        <v>9555</v>
      </c>
      <c r="G287">
        <v>122286</v>
      </c>
      <c r="H287">
        <v>196</v>
      </c>
      <c r="I287">
        <v>905</v>
      </c>
      <c r="J287">
        <v>3332</v>
      </c>
      <c r="K287">
        <v>5122</v>
      </c>
      <c r="L287">
        <v>37242</v>
      </c>
      <c r="M287">
        <v>71154</v>
      </c>
      <c r="N287">
        <v>13890</v>
      </c>
    </row>
    <row r="288" spans="2:14" x14ac:dyDescent="0.2">
      <c r="B288" s="5" t="s">
        <v>248</v>
      </c>
      <c r="C288">
        <v>1973</v>
      </c>
      <c r="D288">
        <v>2437000</v>
      </c>
      <c r="E288">
        <v>133933</v>
      </c>
      <c r="F288">
        <v>10088</v>
      </c>
      <c r="G288">
        <v>123845</v>
      </c>
      <c r="H288">
        <v>193</v>
      </c>
      <c r="I288">
        <v>944</v>
      </c>
      <c r="J288">
        <v>3970</v>
      </c>
      <c r="K288">
        <v>4981</v>
      </c>
      <c r="L288">
        <v>38963</v>
      </c>
      <c r="M288">
        <v>70931</v>
      </c>
      <c r="N288">
        <v>13951</v>
      </c>
    </row>
    <row r="289" spans="2:14" x14ac:dyDescent="0.2">
      <c r="B289" s="5" t="s">
        <v>248</v>
      </c>
      <c r="C289">
        <v>1974</v>
      </c>
      <c r="D289">
        <v>2496000</v>
      </c>
      <c r="E289">
        <v>153898</v>
      </c>
      <c r="F289">
        <v>10728</v>
      </c>
      <c r="G289">
        <v>143170</v>
      </c>
      <c r="H289">
        <v>151</v>
      </c>
      <c r="I289">
        <v>910</v>
      </c>
      <c r="J289">
        <v>4137</v>
      </c>
      <c r="K289">
        <v>5530</v>
      </c>
      <c r="L289">
        <v>46005</v>
      </c>
      <c r="M289">
        <v>83722</v>
      </c>
      <c r="N289">
        <v>13443</v>
      </c>
    </row>
    <row r="290" spans="2:14" x14ac:dyDescent="0.2">
      <c r="B290" s="5" t="s">
        <v>248</v>
      </c>
      <c r="C290">
        <v>1975</v>
      </c>
      <c r="D290">
        <v>2534000</v>
      </c>
      <c r="E290">
        <v>169156</v>
      </c>
      <c r="F290">
        <v>11735</v>
      </c>
      <c r="G290">
        <v>157421</v>
      </c>
      <c r="H290">
        <v>188</v>
      </c>
      <c r="I290">
        <v>1051</v>
      </c>
      <c r="J290">
        <v>4412</v>
      </c>
      <c r="K290">
        <v>6084</v>
      </c>
      <c r="L290">
        <v>50710</v>
      </c>
      <c r="M290">
        <v>94873</v>
      </c>
      <c r="N290">
        <v>11838</v>
      </c>
    </row>
    <row r="291" spans="2:14" x14ac:dyDescent="0.2">
      <c r="B291" s="5" t="s">
        <v>248</v>
      </c>
      <c r="C291">
        <v>1976</v>
      </c>
      <c r="D291">
        <v>2583000</v>
      </c>
      <c r="E291">
        <v>175189</v>
      </c>
      <c r="F291">
        <v>10770</v>
      </c>
      <c r="G291">
        <v>164419</v>
      </c>
      <c r="H291">
        <v>176</v>
      </c>
      <c r="I291">
        <v>873</v>
      </c>
      <c r="J291">
        <v>3608</v>
      </c>
      <c r="K291">
        <v>6113</v>
      </c>
      <c r="L291">
        <v>48558</v>
      </c>
      <c r="M291">
        <v>104443</v>
      </c>
      <c r="N291">
        <v>11418</v>
      </c>
    </row>
    <row r="292" spans="2:14" x14ac:dyDescent="0.2">
      <c r="B292" s="5" t="s">
        <v>248</v>
      </c>
      <c r="C292">
        <v>1977</v>
      </c>
      <c r="D292">
        <v>2619000</v>
      </c>
      <c r="E292">
        <v>178812</v>
      </c>
      <c r="F292">
        <v>13407</v>
      </c>
      <c r="G292">
        <v>165405</v>
      </c>
      <c r="H292">
        <v>166</v>
      </c>
      <c r="I292">
        <v>1100</v>
      </c>
      <c r="J292">
        <v>4471</v>
      </c>
      <c r="K292">
        <v>7670</v>
      </c>
      <c r="L292">
        <v>50684</v>
      </c>
      <c r="M292">
        <v>102225</v>
      </c>
      <c r="N292">
        <v>12496</v>
      </c>
    </row>
    <row r="293" spans="2:14" x14ac:dyDescent="0.2">
      <c r="B293" s="5" t="s">
        <v>248</v>
      </c>
      <c r="C293">
        <v>1978</v>
      </c>
      <c r="D293">
        <v>2670000</v>
      </c>
      <c r="E293">
        <v>182426</v>
      </c>
      <c r="F293">
        <v>13296</v>
      </c>
      <c r="G293">
        <v>169130</v>
      </c>
      <c r="H293">
        <v>196</v>
      </c>
      <c r="I293">
        <v>1323</v>
      </c>
      <c r="J293">
        <v>4251</v>
      </c>
      <c r="K293">
        <v>7526</v>
      </c>
      <c r="L293">
        <v>49917</v>
      </c>
      <c r="M293">
        <v>106185</v>
      </c>
      <c r="N293">
        <v>13028</v>
      </c>
    </row>
    <row r="294" spans="2:14" x14ac:dyDescent="0.2">
      <c r="B294" s="5" t="s">
        <v>248</v>
      </c>
      <c r="C294">
        <v>1979</v>
      </c>
      <c r="D294">
        <v>2772000</v>
      </c>
      <c r="E294">
        <v>195456</v>
      </c>
      <c r="F294">
        <v>14472</v>
      </c>
      <c r="G294">
        <v>180984</v>
      </c>
      <c r="H294">
        <v>161</v>
      </c>
      <c r="I294">
        <v>1472</v>
      </c>
      <c r="J294">
        <v>4353</v>
      </c>
      <c r="K294">
        <v>8486</v>
      </c>
      <c r="L294">
        <v>49741</v>
      </c>
      <c r="M294">
        <v>117898</v>
      </c>
      <c r="N294">
        <v>13345</v>
      </c>
    </row>
    <row r="295" spans="2:14" x14ac:dyDescent="0.2">
      <c r="B295" s="5" t="s">
        <v>248</v>
      </c>
      <c r="C295">
        <v>1980</v>
      </c>
      <c r="D295">
        <v>2878407</v>
      </c>
      <c r="E295">
        <v>211087</v>
      </c>
      <c r="F295">
        <v>15215</v>
      </c>
      <c r="G295">
        <v>195872</v>
      </c>
      <c r="H295">
        <v>198</v>
      </c>
      <c r="I295">
        <v>1510</v>
      </c>
      <c r="J295">
        <v>4608</v>
      </c>
      <c r="K295">
        <v>8899</v>
      </c>
      <c r="L295">
        <v>58455</v>
      </c>
      <c r="M295">
        <v>124514</v>
      </c>
      <c r="N295">
        <v>12903</v>
      </c>
    </row>
    <row r="296" spans="2:14" x14ac:dyDescent="0.2">
      <c r="B296" s="5" t="s">
        <v>248</v>
      </c>
      <c r="C296">
        <v>1981</v>
      </c>
      <c r="D296">
        <v>2963000</v>
      </c>
      <c r="E296">
        <v>217874</v>
      </c>
      <c r="F296">
        <v>15755</v>
      </c>
      <c r="G296">
        <v>202119</v>
      </c>
      <c r="H296">
        <v>239</v>
      </c>
      <c r="I296">
        <v>1352</v>
      </c>
      <c r="J296">
        <v>4726</v>
      </c>
      <c r="K296">
        <v>9438</v>
      </c>
      <c r="L296">
        <v>60197</v>
      </c>
      <c r="M296">
        <v>129658</v>
      </c>
      <c r="N296">
        <v>12264</v>
      </c>
    </row>
    <row r="297" spans="2:14" x14ac:dyDescent="0.2">
      <c r="B297" s="5" t="s">
        <v>248</v>
      </c>
      <c r="C297">
        <v>1982</v>
      </c>
      <c r="D297">
        <v>3045000</v>
      </c>
      <c r="E297">
        <v>215584</v>
      </c>
      <c r="F297">
        <v>15354</v>
      </c>
      <c r="G297">
        <v>200230</v>
      </c>
      <c r="H297">
        <v>182</v>
      </c>
      <c r="I297">
        <v>1356</v>
      </c>
      <c r="J297">
        <v>4587</v>
      </c>
      <c r="K297">
        <v>9229</v>
      </c>
      <c r="L297">
        <v>53260</v>
      </c>
      <c r="M297">
        <v>134873</v>
      </c>
      <c r="N297">
        <v>12097</v>
      </c>
    </row>
    <row r="298" spans="2:14" x14ac:dyDescent="0.2">
      <c r="B298" s="5" t="s">
        <v>248</v>
      </c>
      <c r="C298">
        <v>1983</v>
      </c>
      <c r="D298">
        <v>3139000</v>
      </c>
      <c r="E298">
        <v>208025</v>
      </c>
      <c r="F298">
        <v>14955</v>
      </c>
      <c r="G298">
        <v>193070</v>
      </c>
      <c r="H298">
        <v>202</v>
      </c>
      <c r="I298">
        <v>1316</v>
      </c>
      <c r="J298">
        <v>3968</v>
      </c>
      <c r="K298">
        <v>9469</v>
      </c>
      <c r="L298">
        <v>48101</v>
      </c>
      <c r="M298">
        <v>133271</v>
      </c>
      <c r="N298">
        <v>11698</v>
      </c>
    </row>
    <row r="299" spans="2:14" x14ac:dyDescent="0.2">
      <c r="B299" s="5" t="s">
        <v>248</v>
      </c>
      <c r="C299">
        <v>1984</v>
      </c>
      <c r="D299">
        <v>3178000</v>
      </c>
      <c r="E299">
        <v>205652</v>
      </c>
      <c r="F299">
        <v>14548</v>
      </c>
      <c r="G299">
        <v>191104</v>
      </c>
      <c r="H299">
        <v>184</v>
      </c>
      <c r="I299">
        <v>1238</v>
      </c>
      <c r="J299">
        <v>3623</v>
      </c>
      <c r="K299">
        <v>9503</v>
      </c>
      <c r="L299">
        <v>49619</v>
      </c>
      <c r="M299">
        <v>128859</v>
      </c>
      <c r="N299">
        <v>12626</v>
      </c>
    </row>
    <row r="300" spans="2:14" x14ac:dyDescent="0.2">
      <c r="B300" s="5" t="s">
        <v>248</v>
      </c>
      <c r="C300">
        <v>1985</v>
      </c>
      <c r="D300">
        <v>3231000</v>
      </c>
      <c r="E300">
        <v>223555</v>
      </c>
      <c r="F300">
        <v>15219</v>
      </c>
      <c r="G300">
        <v>208336</v>
      </c>
      <c r="H300">
        <v>189</v>
      </c>
      <c r="I300">
        <v>1321</v>
      </c>
      <c r="J300">
        <v>4012</v>
      </c>
      <c r="K300">
        <v>9697</v>
      </c>
      <c r="L300">
        <v>56480</v>
      </c>
      <c r="M300">
        <v>137868</v>
      </c>
      <c r="N300">
        <v>13988</v>
      </c>
    </row>
    <row r="301" spans="2:14" x14ac:dyDescent="0.2">
      <c r="B301" s="5" t="s">
        <v>248</v>
      </c>
      <c r="C301">
        <v>1986</v>
      </c>
      <c r="D301">
        <v>3267000</v>
      </c>
      <c r="E301">
        <v>229731</v>
      </c>
      <c r="F301">
        <v>17105</v>
      </c>
      <c r="G301">
        <v>212626</v>
      </c>
      <c r="H301">
        <v>230</v>
      </c>
      <c r="I301">
        <v>1382</v>
      </c>
      <c r="J301">
        <v>4731</v>
      </c>
      <c r="K301">
        <v>10762</v>
      </c>
      <c r="L301">
        <v>58531</v>
      </c>
      <c r="M301">
        <v>138219</v>
      </c>
      <c r="N301">
        <v>15876</v>
      </c>
    </row>
    <row r="302" spans="2:14" x14ac:dyDescent="0.2">
      <c r="B302" s="5" t="s">
        <v>248</v>
      </c>
      <c r="C302">
        <v>1987</v>
      </c>
      <c r="D302">
        <v>3296000</v>
      </c>
      <c r="E302">
        <v>212634</v>
      </c>
      <c r="F302">
        <v>15409</v>
      </c>
      <c r="G302">
        <v>197225</v>
      </c>
      <c r="H302">
        <v>191</v>
      </c>
      <c r="I302">
        <v>1344</v>
      </c>
      <c r="J302">
        <v>3916</v>
      </c>
      <c r="K302">
        <v>9958</v>
      </c>
      <c r="L302">
        <v>50580</v>
      </c>
      <c r="M302">
        <v>132266</v>
      </c>
      <c r="N302">
        <v>14379</v>
      </c>
    </row>
    <row r="303" spans="2:14" x14ac:dyDescent="0.2">
      <c r="B303" s="5" t="s">
        <v>248</v>
      </c>
      <c r="C303">
        <v>1988</v>
      </c>
      <c r="D303">
        <v>3290000</v>
      </c>
      <c r="E303">
        <v>203267</v>
      </c>
      <c r="F303">
        <v>15548</v>
      </c>
      <c r="G303">
        <v>187719</v>
      </c>
      <c r="H303">
        <v>187</v>
      </c>
      <c r="I303">
        <v>1269</v>
      </c>
      <c r="J303">
        <v>3250</v>
      </c>
      <c r="K303">
        <v>10842</v>
      </c>
      <c r="L303">
        <v>45503</v>
      </c>
      <c r="M303">
        <v>128331</v>
      </c>
      <c r="N303">
        <v>13885</v>
      </c>
    </row>
    <row r="304" spans="2:14" x14ac:dyDescent="0.2">
      <c r="B304" s="5" t="s">
        <v>248</v>
      </c>
      <c r="C304">
        <v>1989</v>
      </c>
      <c r="D304">
        <v>3317000</v>
      </c>
      <c r="E304">
        <v>200328</v>
      </c>
      <c r="F304">
        <v>15636</v>
      </c>
      <c r="G304">
        <v>184692</v>
      </c>
      <c r="H304">
        <v>146</v>
      </c>
      <c r="I304">
        <v>1202</v>
      </c>
      <c r="J304">
        <v>2984</v>
      </c>
      <c r="K304">
        <v>11304</v>
      </c>
      <c r="L304">
        <v>41475</v>
      </c>
      <c r="M304">
        <v>128195</v>
      </c>
      <c r="N304">
        <v>15022</v>
      </c>
    </row>
    <row r="305" spans="2:14" x14ac:dyDescent="0.2">
      <c r="B305" s="5" t="s">
        <v>248</v>
      </c>
      <c r="C305">
        <v>1990</v>
      </c>
      <c r="D305">
        <v>3294394</v>
      </c>
      <c r="E305">
        <v>199434</v>
      </c>
      <c r="F305">
        <v>17328</v>
      </c>
      <c r="G305">
        <v>182106</v>
      </c>
      <c r="H305">
        <v>138</v>
      </c>
      <c r="I305">
        <v>1521</v>
      </c>
      <c r="J305">
        <v>2985</v>
      </c>
      <c r="K305">
        <v>12684</v>
      </c>
      <c r="L305">
        <v>39822</v>
      </c>
      <c r="M305">
        <v>128172</v>
      </c>
      <c r="N305">
        <v>14112</v>
      </c>
    </row>
    <row r="306" spans="2:14" x14ac:dyDescent="0.2">
      <c r="B306" s="5" t="s">
        <v>248</v>
      </c>
      <c r="C306">
        <v>1991</v>
      </c>
      <c r="D306">
        <v>3377000</v>
      </c>
      <c r="E306">
        <v>205122</v>
      </c>
      <c r="F306">
        <v>18887</v>
      </c>
      <c r="G306">
        <v>186235</v>
      </c>
      <c r="H306">
        <v>199</v>
      </c>
      <c r="I306">
        <v>1588</v>
      </c>
      <c r="J306">
        <v>3628</v>
      </c>
      <c r="K306">
        <v>13472</v>
      </c>
      <c r="L306">
        <v>39117</v>
      </c>
      <c r="M306">
        <v>132717</v>
      </c>
      <c r="N306">
        <v>14401</v>
      </c>
    </row>
    <row r="307" spans="2:14" x14ac:dyDescent="0.2">
      <c r="B307" s="5" t="s">
        <v>248</v>
      </c>
      <c r="C307">
        <v>1992</v>
      </c>
      <c r="D307">
        <v>3470000</v>
      </c>
      <c r="E307">
        <v>206770</v>
      </c>
      <c r="F307">
        <v>20086</v>
      </c>
      <c r="G307">
        <v>186684</v>
      </c>
      <c r="H307">
        <v>216</v>
      </c>
      <c r="I307">
        <v>1641</v>
      </c>
      <c r="J307">
        <v>4180</v>
      </c>
      <c r="K307">
        <v>14049</v>
      </c>
      <c r="L307">
        <v>37853</v>
      </c>
      <c r="M307">
        <v>131169</v>
      </c>
      <c r="N307">
        <v>17662</v>
      </c>
    </row>
    <row r="308" spans="2:14" x14ac:dyDescent="0.2">
      <c r="B308" s="5" t="s">
        <v>248</v>
      </c>
      <c r="C308">
        <v>1993</v>
      </c>
      <c r="D308">
        <v>3566000</v>
      </c>
      <c r="E308">
        <v>197085</v>
      </c>
      <c r="F308">
        <v>20229</v>
      </c>
      <c r="G308">
        <v>176856</v>
      </c>
      <c r="H308">
        <v>206</v>
      </c>
      <c r="I308">
        <v>1633</v>
      </c>
      <c r="J308">
        <v>4160</v>
      </c>
      <c r="K308">
        <v>14230</v>
      </c>
      <c r="L308">
        <v>36011</v>
      </c>
      <c r="M308">
        <v>124787</v>
      </c>
      <c r="N308">
        <v>16058</v>
      </c>
    </row>
    <row r="309" spans="2:14" x14ac:dyDescent="0.2">
      <c r="B309" s="5" t="s">
        <v>248</v>
      </c>
      <c r="C309">
        <v>1994</v>
      </c>
      <c r="D309">
        <v>3656000</v>
      </c>
      <c r="E309">
        <v>194440</v>
      </c>
      <c r="F309">
        <v>18632</v>
      </c>
      <c r="G309">
        <v>175808</v>
      </c>
      <c r="H309">
        <v>199</v>
      </c>
      <c r="I309">
        <v>1579</v>
      </c>
      <c r="J309">
        <v>3910</v>
      </c>
      <c r="K309">
        <v>12944</v>
      </c>
      <c r="L309">
        <v>33843</v>
      </c>
      <c r="M309">
        <v>127600</v>
      </c>
      <c r="N309">
        <v>14365</v>
      </c>
    </row>
    <row r="310" spans="2:14" x14ac:dyDescent="0.2">
      <c r="B310" s="5" t="s">
        <v>248</v>
      </c>
      <c r="C310">
        <v>1995</v>
      </c>
      <c r="D310">
        <v>3747000</v>
      </c>
      <c r="E310">
        <v>202199</v>
      </c>
      <c r="F310">
        <v>16494</v>
      </c>
      <c r="G310">
        <v>185705</v>
      </c>
      <c r="H310">
        <v>216</v>
      </c>
      <c r="I310">
        <v>1480</v>
      </c>
      <c r="J310">
        <v>3604</v>
      </c>
      <c r="K310">
        <v>11194</v>
      </c>
      <c r="L310">
        <v>35001</v>
      </c>
      <c r="M310">
        <v>136184</v>
      </c>
      <c r="N310">
        <v>14520</v>
      </c>
    </row>
    <row r="311" spans="2:14" x14ac:dyDescent="0.2">
      <c r="B311" s="5" t="s">
        <v>248</v>
      </c>
      <c r="C311">
        <v>1996</v>
      </c>
      <c r="D311">
        <v>3823000</v>
      </c>
      <c r="E311">
        <v>195681</v>
      </c>
      <c r="F311">
        <v>15463</v>
      </c>
      <c r="G311">
        <v>180218</v>
      </c>
      <c r="H311">
        <v>180</v>
      </c>
      <c r="I311">
        <v>1765</v>
      </c>
      <c r="J311">
        <v>3755</v>
      </c>
      <c r="K311">
        <v>9763</v>
      </c>
      <c r="L311">
        <v>34436</v>
      </c>
      <c r="M311">
        <v>130576</v>
      </c>
      <c r="N311">
        <v>15206</v>
      </c>
    </row>
    <row r="312" spans="2:14" x14ac:dyDescent="0.2">
      <c r="B312" s="5" t="s">
        <v>248</v>
      </c>
      <c r="C312">
        <v>1997</v>
      </c>
      <c r="D312">
        <v>3893000</v>
      </c>
      <c r="E312">
        <v>181041</v>
      </c>
      <c r="F312">
        <v>14139</v>
      </c>
      <c r="G312">
        <v>166902</v>
      </c>
      <c r="H312">
        <v>157</v>
      </c>
      <c r="I312">
        <v>1677</v>
      </c>
      <c r="J312">
        <v>3242</v>
      </c>
      <c r="K312">
        <v>9063</v>
      </c>
      <c r="L312">
        <v>30994</v>
      </c>
      <c r="M312">
        <v>119045</v>
      </c>
      <c r="N312">
        <v>16107</v>
      </c>
    </row>
    <row r="313" spans="2:14" x14ac:dyDescent="0.2">
      <c r="B313" s="5" t="s">
        <v>248</v>
      </c>
      <c r="C313">
        <v>1998</v>
      </c>
      <c r="D313">
        <v>3971000</v>
      </c>
      <c r="E313">
        <v>178197</v>
      </c>
      <c r="F313">
        <v>15008</v>
      </c>
      <c r="G313">
        <v>163189</v>
      </c>
      <c r="H313">
        <v>183</v>
      </c>
      <c r="I313">
        <v>1883</v>
      </c>
      <c r="J313">
        <v>3238</v>
      </c>
      <c r="K313">
        <v>9704</v>
      </c>
      <c r="L313">
        <v>31231</v>
      </c>
      <c r="M313">
        <v>115871</v>
      </c>
      <c r="N313">
        <v>16087</v>
      </c>
    </row>
    <row r="314" spans="2:14" x14ac:dyDescent="0.2">
      <c r="B314" s="5" t="s">
        <v>248</v>
      </c>
      <c r="C314">
        <v>1999</v>
      </c>
      <c r="D314">
        <v>4056133</v>
      </c>
      <c r="E314">
        <v>164813</v>
      </c>
      <c r="F314">
        <v>13811</v>
      </c>
      <c r="G314">
        <v>151002</v>
      </c>
      <c r="H314">
        <v>185</v>
      </c>
      <c r="I314">
        <v>1679</v>
      </c>
      <c r="J314">
        <v>3056</v>
      </c>
      <c r="K314">
        <v>8891</v>
      </c>
      <c r="L314">
        <v>26979</v>
      </c>
      <c r="M314">
        <v>109228</v>
      </c>
      <c r="N314">
        <v>14795</v>
      </c>
    </row>
    <row r="315" spans="2:14" x14ac:dyDescent="0.2">
      <c r="B315" s="5" t="s">
        <v>248</v>
      </c>
      <c r="C315">
        <v>2000</v>
      </c>
      <c r="D315">
        <v>4301261</v>
      </c>
      <c r="E315">
        <v>171304</v>
      </c>
      <c r="F315">
        <v>14367</v>
      </c>
      <c r="G315">
        <v>156937</v>
      </c>
      <c r="H315">
        <v>134</v>
      </c>
      <c r="I315">
        <v>1774</v>
      </c>
      <c r="J315">
        <v>3034</v>
      </c>
      <c r="K315">
        <v>9425</v>
      </c>
      <c r="L315">
        <v>27133</v>
      </c>
      <c r="M315">
        <v>112843</v>
      </c>
      <c r="N315">
        <v>16961</v>
      </c>
    </row>
    <row r="316" spans="2:14" x14ac:dyDescent="0.2">
      <c r="B316" s="5" t="s">
        <v>248</v>
      </c>
      <c r="C316">
        <v>2001</v>
      </c>
      <c r="D316">
        <v>4417714</v>
      </c>
      <c r="E316">
        <v>186379</v>
      </c>
      <c r="F316">
        <v>15492</v>
      </c>
      <c r="G316">
        <v>170887</v>
      </c>
      <c r="H316">
        <v>158</v>
      </c>
      <c r="I316">
        <v>1930</v>
      </c>
      <c r="J316">
        <v>3555</v>
      </c>
      <c r="K316">
        <v>9849</v>
      </c>
      <c r="L316">
        <v>28533</v>
      </c>
      <c r="M316">
        <v>121360</v>
      </c>
      <c r="N316">
        <v>20994</v>
      </c>
    </row>
    <row r="317" spans="2:14" x14ac:dyDescent="0.2">
      <c r="B317" s="5" t="s">
        <v>248</v>
      </c>
      <c r="C317">
        <v>2002</v>
      </c>
      <c r="D317">
        <v>4506542</v>
      </c>
      <c r="E317">
        <v>195936</v>
      </c>
      <c r="F317">
        <v>15882</v>
      </c>
      <c r="G317">
        <v>180054</v>
      </c>
      <c r="H317">
        <v>179</v>
      </c>
      <c r="I317">
        <v>2066</v>
      </c>
      <c r="J317">
        <v>3579</v>
      </c>
      <c r="K317">
        <v>10058</v>
      </c>
      <c r="L317">
        <v>31678</v>
      </c>
      <c r="M317">
        <v>125193</v>
      </c>
      <c r="N317">
        <v>23183</v>
      </c>
    </row>
    <row r="318" spans="2:14" x14ac:dyDescent="0.2">
      <c r="B318" s="5" t="s">
        <v>248</v>
      </c>
      <c r="C318">
        <v>2003</v>
      </c>
      <c r="D318">
        <v>4550688</v>
      </c>
      <c r="E318">
        <v>195046</v>
      </c>
      <c r="F318">
        <v>15706</v>
      </c>
      <c r="G318">
        <v>179340</v>
      </c>
      <c r="H318">
        <v>177</v>
      </c>
      <c r="I318">
        <v>1893</v>
      </c>
      <c r="J318">
        <v>3735</v>
      </c>
      <c r="K318">
        <v>9901</v>
      </c>
      <c r="L318">
        <v>32370</v>
      </c>
      <c r="M318">
        <v>124271</v>
      </c>
      <c r="N318">
        <v>22699</v>
      </c>
    </row>
    <row r="319" spans="2:14" x14ac:dyDescent="0.2">
      <c r="B319" s="5" t="s">
        <v>248</v>
      </c>
      <c r="C319">
        <v>2004</v>
      </c>
      <c r="D319">
        <v>4601403</v>
      </c>
      <c r="E319">
        <v>197527</v>
      </c>
      <c r="F319">
        <v>17185</v>
      </c>
      <c r="G319">
        <v>180342</v>
      </c>
      <c r="H319">
        <v>203</v>
      </c>
      <c r="I319">
        <v>1956</v>
      </c>
      <c r="J319">
        <v>3750</v>
      </c>
      <c r="K319">
        <v>11276</v>
      </c>
      <c r="L319">
        <v>33008</v>
      </c>
      <c r="M319">
        <v>123271</v>
      </c>
      <c r="N319">
        <v>24063</v>
      </c>
    </row>
    <row r="320" spans="2:14" x14ac:dyDescent="0.2">
      <c r="B320" s="5" t="s">
        <v>249</v>
      </c>
      <c r="C320">
        <v>1960</v>
      </c>
      <c r="D320">
        <v>2535234</v>
      </c>
      <c r="E320">
        <v>29321</v>
      </c>
      <c r="F320">
        <v>928</v>
      </c>
      <c r="G320">
        <v>28393</v>
      </c>
      <c r="H320">
        <v>41</v>
      </c>
      <c r="I320">
        <v>103</v>
      </c>
      <c r="J320">
        <v>236</v>
      </c>
      <c r="K320">
        <v>548</v>
      </c>
      <c r="L320">
        <v>8452</v>
      </c>
      <c r="M320">
        <v>16653</v>
      </c>
      <c r="N320">
        <v>3288</v>
      </c>
    </row>
    <row r="321" spans="2:14" x14ac:dyDescent="0.2">
      <c r="B321" s="5" t="s">
        <v>249</v>
      </c>
      <c r="C321">
        <v>1961</v>
      </c>
      <c r="D321">
        <v>2614000</v>
      </c>
      <c r="E321">
        <v>32536</v>
      </c>
      <c r="F321">
        <v>878</v>
      </c>
      <c r="G321">
        <v>31658</v>
      </c>
      <c r="H321">
        <v>25</v>
      </c>
      <c r="I321">
        <v>64</v>
      </c>
      <c r="J321">
        <v>238</v>
      </c>
      <c r="K321">
        <v>551</v>
      </c>
      <c r="L321">
        <v>9526</v>
      </c>
      <c r="M321">
        <v>18712</v>
      </c>
      <c r="N321">
        <v>3420</v>
      </c>
    </row>
    <row r="322" spans="2:14" x14ac:dyDescent="0.2">
      <c r="B322" s="5" t="s">
        <v>249</v>
      </c>
      <c r="C322">
        <v>1962</v>
      </c>
      <c r="D322">
        <v>2597000</v>
      </c>
      <c r="E322">
        <v>34736</v>
      </c>
      <c r="F322">
        <v>938</v>
      </c>
      <c r="G322">
        <v>33798</v>
      </c>
      <c r="H322">
        <v>34</v>
      </c>
      <c r="I322">
        <v>81</v>
      </c>
      <c r="J322">
        <v>258</v>
      </c>
      <c r="K322">
        <v>565</v>
      </c>
      <c r="L322">
        <v>10259</v>
      </c>
      <c r="M322">
        <v>19741</v>
      </c>
      <c r="N322">
        <v>3798</v>
      </c>
    </row>
    <row r="323" spans="2:14" x14ac:dyDescent="0.2">
      <c r="B323" s="5" t="s">
        <v>249</v>
      </c>
      <c r="C323">
        <v>1963</v>
      </c>
      <c r="D323">
        <v>2666000</v>
      </c>
      <c r="E323">
        <v>42045</v>
      </c>
      <c r="F323">
        <v>1192</v>
      </c>
      <c r="G323">
        <v>40853</v>
      </c>
      <c r="H323">
        <v>47</v>
      </c>
      <c r="I323">
        <v>88</v>
      </c>
      <c r="J323">
        <v>366</v>
      </c>
      <c r="K323">
        <v>691</v>
      </c>
      <c r="L323">
        <v>12553</v>
      </c>
      <c r="M323">
        <v>23397</v>
      </c>
      <c r="N323">
        <v>4903</v>
      </c>
    </row>
    <row r="324" spans="2:14" x14ac:dyDescent="0.2">
      <c r="B324" s="5" t="s">
        <v>249</v>
      </c>
      <c r="C324">
        <v>1964</v>
      </c>
      <c r="D324">
        <v>2766000</v>
      </c>
      <c r="E324">
        <v>49958</v>
      </c>
      <c r="F324">
        <v>1773</v>
      </c>
      <c r="G324">
        <v>48185</v>
      </c>
      <c r="H324">
        <v>49</v>
      </c>
      <c r="I324">
        <v>152</v>
      </c>
      <c r="J324">
        <v>414</v>
      </c>
      <c r="K324">
        <v>1158</v>
      </c>
      <c r="L324">
        <v>14713</v>
      </c>
      <c r="M324">
        <v>27755</v>
      </c>
      <c r="N324">
        <v>5717</v>
      </c>
    </row>
    <row r="325" spans="2:14" x14ac:dyDescent="0.2">
      <c r="B325" s="5" t="s">
        <v>249</v>
      </c>
      <c r="C325">
        <v>1965</v>
      </c>
      <c r="D325">
        <v>2832000</v>
      </c>
      <c r="E325">
        <v>51951</v>
      </c>
      <c r="F325">
        <v>1973</v>
      </c>
      <c r="G325">
        <v>49978</v>
      </c>
      <c r="H325">
        <v>46</v>
      </c>
      <c r="I325">
        <v>148</v>
      </c>
      <c r="J325">
        <v>546</v>
      </c>
      <c r="K325">
        <v>1233</v>
      </c>
      <c r="L325">
        <v>15959</v>
      </c>
      <c r="M325">
        <v>27862</v>
      </c>
      <c r="N325">
        <v>6157</v>
      </c>
    </row>
    <row r="326" spans="2:14" x14ac:dyDescent="0.2">
      <c r="B326" s="5" t="s">
        <v>249</v>
      </c>
      <c r="C326">
        <v>1966</v>
      </c>
      <c r="D326">
        <v>2875000</v>
      </c>
      <c r="E326">
        <v>56990</v>
      </c>
      <c r="F326">
        <v>2146</v>
      </c>
      <c r="G326">
        <v>54844</v>
      </c>
      <c r="H326">
        <v>57</v>
      </c>
      <c r="I326">
        <v>172</v>
      </c>
      <c r="J326">
        <v>601</v>
      </c>
      <c r="K326">
        <v>1316</v>
      </c>
      <c r="L326">
        <v>17728</v>
      </c>
      <c r="M326">
        <v>29919</v>
      </c>
      <c r="N326">
        <v>7197</v>
      </c>
    </row>
    <row r="327" spans="2:14" x14ac:dyDescent="0.2">
      <c r="B327" s="5" t="s">
        <v>249</v>
      </c>
      <c r="C327">
        <v>1967</v>
      </c>
      <c r="D327">
        <v>2925000</v>
      </c>
      <c r="E327">
        <v>66726</v>
      </c>
      <c r="F327">
        <v>2804</v>
      </c>
      <c r="G327">
        <v>63922</v>
      </c>
      <c r="H327">
        <v>70</v>
      </c>
      <c r="I327">
        <v>164</v>
      </c>
      <c r="J327">
        <v>941</v>
      </c>
      <c r="K327">
        <v>1629</v>
      </c>
      <c r="L327">
        <v>21987</v>
      </c>
      <c r="M327">
        <v>32543</v>
      </c>
      <c r="N327">
        <v>9392</v>
      </c>
    </row>
    <row r="328" spans="2:14" x14ac:dyDescent="0.2">
      <c r="B328" s="5" t="s">
        <v>249</v>
      </c>
      <c r="C328">
        <v>1968</v>
      </c>
      <c r="D328">
        <v>2959000</v>
      </c>
      <c r="E328">
        <v>85527</v>
      </c>
      <c r="F328">
        <v>3825</v>
      </c>
      <c r="G328">
        <v>81702</v>
      </c>
      <c r="H328">
        <v>73</v>
      </c>
      <c r="I328">
        <v>238</v>
      </c>
      <c r="J328">
        <v>1332</v>
      </c>
      <c r="K328">
        <v>2182</v>
      </c>
      <c r="L328">
        <v>28538</v>
      </c>
      <c r="M328">
        <v>42034</v>
      </c>
      <c r="N328">
        <v>11130</v>
      </c>
    </row>
    <row r="329" spans="2:14" x14ac:dyDescent="0.2">
      <c r="B329" s="5" t="s">
        <v>249</v>
      </c>
      <c r="C329">
        <v>1969</v>
      </c>
      <c r="D329">
        <v>3000000</v>
      </c>
      <c r="E329">
        <v>96764</v>
      </c>
      <c r="F329">
        <v>4415</v>
      </c>
      <c r="G329">
        <v>92349</v>
      </c>
      <c r="H329">
        <v>86</v>
      </c>
      <c r="I329">
        <v>260</v>
      </c>
      <c r="J329">
        <v>1696</v>
      </c>
      <c r="K329">
        <v>2373</v>
      </c>
      <c r="L329">
        <v>29624</v>
      </c>
      <c r="M329">
        <v>49891</v>
      </c>
      <c r="N329">
        <v>12834</v>
      </c>
    </row>
    <row r="330" spans="2:14" x14ac:dyDescent="0.2">
      <c r="B330" s="5" t="s">
        <v>249</v>
      </c>
      <c r="C330">
        <v>1970</v>
      </c>
      <c r="D330">
        <v>3032217</v>
      </c>
      <c r="E330">
        <v>105807</v>
      </c>
      <c r="F330">
        <v>5167</v>
      </c>
      <c r="G330">
        <v>100640</v>
      </c>
      <c r="H330">
        <v>106</v>
      </c>
      <c r="I330">
        <v>276</v>
      </c>
      <c r="J330">
        <v>2136</v>
      </c>
      <c r="K330">
        <v>2649</v>
      </c>
      <c r="L330">
        <v>32874</v>
      </c>
      <c r="M330">
        <v>53084</v>
      </c>
      <c r="N330">
        <v>14682</v>
      </c>
    </row>
    <row r="331" spans="2:14" x14ac:dyDescent="0.2">
      <c r="B331" s="5" t="s">
        <v>249</v>
      </c>
      <c r="C331">
        <v>1971</v>
      </c>
      <c r="D331">
        <v>3081000</v>
      </c>
      <c r="E331">
        <v>112338</v>
      </c>
      <c r="F331">
        <v>5968</v>
      </c>
      <c r="G331">
        <v>106370</v>
      </c>
      <c r="H331">
        <v>96</v>
      </c>
      <c r="I331">
        <v>367</v>
      </c>
      <c r="J331">
        <v>2563</v>
      </c>
      <c r="K331">
        <v>2942</v>
      </c>
      <c r="L331">
        <v>32884</v>
      </c>
      <c r="M331">
        <v>56875</v>
      </c>
      <c r="N331">
        <v>16611</v>
      </c>
    </row>
    <row r="332" spans="2:14" x14ac:dyDescent="0.2">
      <c r="B332" s="5" t="s">
        <v>249</v>
      </c>
      <c r="C332">
        <v>1972</v>
      </c>
      <c r="D332">
        <v>3082000</v>
      </c>
      <c r="E332">
        <v>104883</v>
      </c>
      <c r="F332">
        <v>6138</v>
      </c>
      <c r="G332">
        <v>98745</v>
      </c>
      <c r="H332">
        <v>100</v>
      </c>
      <c r="I332">
        <v>275</v>
      </c>
      <c r="J332">
        <v>2437</v>
      </c>
      <c r="K332">
        <v>3326</v>
      </c>
      <c r="L332">
        <v>29489</v>
      </c>
      <c r="M332">
        <v>54798</v>
      </c>
      <c r="N332">
        <v>14458</v>
      </c>
    </row>
    <row r="333" spans="2:14" x14ac:dyDescent="0.2">
      <c r="B333" s="5" t="s">
        <v>249</v>
      </c>
      <c r="C333">
        <v>1973</v>
      </c>
      <c r="D333">
        <v>3076000</v>
      </c>
      <c r="E333">
        <v>112717</v>
      </c>
      <c r="F333">
        <v>6421</v>
      </c>
      <c r="G333">
        <v>106296</v>
      </c>
      <c r="H333">
        <v>102</v>
      </c>
      <c r="I333">
        <v>342</v>
      </c>
      <c r="J333">
        <v>2589</v>
      </c>
      <c r="K333">
        <v>3388</v>
      </c>
      <c r="L333">
        <v>31661</v>
      </c>
      <c r="M333">
        <v>58742</v>
      </c>
      <c r="N333">
        <v>15893</v>
      </c>
    </row>
    <row r="334" spans="2:14" x14ac:dyDescent="0.2">
      <c r="B334" s="5" t="s">
        <v>249</v>
      </c>
      <c r="C334">
        <v>1974</v>
      </c>
      <c r="D334">
        <v>3088000</v>
      </c>
      <c r="E334">
        <v>136087</v>
      </c>
      <c r="F334">
        <v>7045</v>
      </c>
      <c r="G334">
        <v>129042</v>
      </c>
      <c r="H334">
        <v>101</v>
      </c>
      <c r="I334">
        <v>345</v>
      </c>
      <c r="J334">
        <v>2850</v>
      </c>
      <c r="K334">
        <v>3749</v>
      </c>
      <c r="L334">
        <v>41808</v>
      </c>
      <c r="M334">
        <v>70252</v>
      </c>
      <c r="N334">
        <v>16982</v>
      </c>
    </row>
    <row r="335" spans="2:14" x14ac:dyDescent="0.2">
      <c r="B335" s="5" t="s">
        <v>249</v>
      </c>
      <c r="C335">
        <v>1975</v>
      </c>
      <c r="D335">
        <v>3095000</v>
      </c>
      <c r="E335">
        <v>153419</v>
      </c>
      <c r="F335">
        <v>8308</v>
      </c>
      <c r="G335">
        <v>145111</v>
      </c>
      <c r="H335">
        <v>120</v>
      </c>
      <c r="I335">
        <v>385</v>
      </c>
      <c r="J335">
        <v>4069</v>
      </c>
      <c r="K335">
        <v>3734</v>
      </c>
      <c r="L335">
        <v>46815</v>
      </c>
      <c r="M335">
        <v>80581</v>
      </c>
      <c r="N335">
        <v>17715</v>
      </c>
    </row>
    <row r="336" spans="2:14" x14ac:dyDescent="0.2">
      <c r="B336" s="5" t="s">
        <v>249</v>
      </c>
      <c r="C336">
        <v>1976</v>
      </c>
      <c r="D336">
        <v>3117000</v>
      </c>
      <c r="E336">
        <v>155993</v>
      </c>
      <c r="F336">
        <v>8516</v>
      </c>
      <c r="G336">
        <v>147477</v>
      </c>
      <c r="H336">
        <v>97</v>
      </c>
      <c r="I336">
        <v>448</v>
      </c>
      <c r="J336">
        <v>3831</v>
      </c>
      <c r="K336">
        <v>4140</v>
      </c>
      <c r="L336">
        <v>43135</v>
      </c>
      <c r="M336">
        <v>86832</v>
      </c>
      <c r="N336">
        <v>17510</v>
      </c>
    </row>
    <row r="337" spans="2:14" x14ac:dyDescent="0.2">
      <c r="B337" s="5" t="s">
        <v>249</v>
      </c>
      <c r="C337">
        <v>1977</v>
      </c>
      <c r="D337">
        <v>3108000</v>
      </c>
      <c r="E337">
        <v>150493</v>
      </c>
      <c r="F337">
        <v>8774</v>
      </c>
      <c r="G337">
        <v>141719</v>
      </c>
      <c r="H337">
        <v>132</v>
      </c>
      <c r="I337">
        <v>521</v>
      </c>
      <c r="J337">
        <v>4026</v>
      </c>
      <c r="K337">
        <v>4095</v>
      </c>
      <c r="L337">
        <v>41833</v>
      </c>
      <c r="M337">
        <v>81450</v>
      </c>
      <c r="N337">
        <v>18436</v>
      </c>
    </row>
    <row r="338" spans="2:14" x14ac:dyDescent="0.2">
      <c r="B338" s="5" t="s">
        <v>249</v>
      </c>
      <c r="C338">
        <v>1978</v>
      </c>
      <c r="D338">
        <v>3099000</v>
      </c>
      <c r="E338">
        <v>152765</v>
      </c>
      <c r="F338">
        <v>9762</v>
      </c>
      <c r="G338">
        <v>143003</v>
      </c>
      <c r="H338">
        <v>129</v>
      </c>
      <c r="I338">
        <v>533</v>
      </c>
      <c r="J338">
        <v>4798</v>
      </c>
      <c r="K338">
        <v>4302</v>
      </c>
      <c r="L338">
        <v>42207</v>
      </c>
      <c r="M338">
        <v>80500</v>
      </c>
      <c r="N338">
        <v>20296</v>
      </c>
    </row>
    <row r="339" spans="2:14" x14ac:dyDescent="0.2">
      <c r="B339" s="5" t="s">
        <v>249</v>
      </c>
      <c r="C339">
        <v>1979</v>
      </c>
      <c r="D339">
        <v>3115000</v>
      </c>
      <c r="E339">
        <v>180033</v>
      </c>
      <c r="F339">
        <v>12902</v>
      </c>
      <c r="G339">
        <v>167131</v>
      </c>
      <c r="H339">
        <v>131</v>
      </c>
      <c r="I339">
        <v>752</v>
      </c>
      <c r="J339">
        <v>6021</v>
      </c>
      <c r="K339">
        <v>5998</v>
      </c>
      <c r="L339">
        <v>48229</v>
      </c>
      <c r="M339">
        <v>96997</v>
      </c>
      <c r="N339">
        <v>21905</v>
      </c>
    </row>
    <row r="340" spans="2:14" x14ac:dyDescent="0.2">
      <c r="B340" s="5" t="s">
        <v>249</v>
      </c>
      <c r="C340">
        <v>1980</v>
      </c>
      <c r="D340">
        <v>3095224</v>
      </c>
      <c r="E340">
        <v>182051</v>
      </c>
      <c r="F340">
        <v>12768</v>
      </c>
      <c r="G340">
        <v>169283</v>
      </c>
      <c r="H340">
        <v>146</v>
      </c>
      <c r="I340">
        <v>670</v>
      </c>
      <c r="J340">
        <v>6749</v>
      </c>
      <c r="K340">
        <v>5203</v>
      </c>
      <c r="L340">
        <v>52638</v>
      </c>
      <c r="M340">
        <v>95631</v>
      </c>
      <c r="N340">
        <v>21014</v>
      </c>
    </row>
    <row r="341" spans="2:14" x14ac:dyDescent="0.2">
      <c r="B341" s="5" t="s">
        <v>249</v>
      </c>
      <c r="C341">
        <v>1981</v>
      </c>
      <c r="D341">
        <v>3132000</v>
      </c>
      <c r="E341">
        <v>182823</v>
      </c>
      <c r="F341">
        <v>14033</v>
      </c>
      <c r="G341">
        <v>168790</v>
      </c>
      <c r="H341">
        <v>168</v>
      </c>
      <c r="I341">
        <v>687</v>
      </c>
      <c r="J341">
        <v>7709</v>
      </c>
      <c r="K341">
        <v>5469</v>
      </c>
      <c r="L341">
        <v>52990</v>
      </c>
      <c r="M341">
        <v>96927</v>
      </c>
      <c r="N341">
        <v>18873</v>
      </c>
    </row>
    <row r="342" spans="2:14" x14ac:dyDescent="0.2">
      <c r="B342" s="5" t="s">
        <v>249</v>
      </c>
      <c r="C342">
        <v>1982</v>
      </c>
      <c r="D342">
        <v>3153000</v>
      </c>
      <c r="E342">
        <v>171129</v>
      </c>
      <c r="F342">
        <v>12597</v>
      </c>
      <c r="G342">
        <v>158532</v>
      </c>
      <c r="H342">
        <v>164</v>
      </c>
      <c r="I342">
        <v>692</v>
      </c>
      <c r="J342">
        <v>6574</v>
      </c>
      <c r="K342">
        <v>5167</v>
      </c>
      <c r="L342">
        <v>44481</v>
      </c>
      <c r="M342">
        <v>96640</v>
      </c>
      <c r="N342">
        <v>17411</v>
      </c>
    </row>
    <row r="343" spans="2:14" x14ac:dyDescent="0.2">
      <c r="B343" s="5" t="s">
        <v>249</v>
      </c>
      <c r="C343">
        <v>1983</v>
      </c>
      <c r="D343">
        <v>3138000</v>
      </c>
      <c r="E343">
        <v>156204</v>
      </c>
      <c r="F343">
        <v>11767</v>
      </c>
      <c r="G343">
        <v>144437</v>
      </c>
      <c r="H343">
        <v>129</v>
      </c>
      <c r="I343">
        <v>627</v>
      </c>
      <c r="J343">
        <v>6296</v>
      </c>
      <c r="K343">
        <v>4715</v>
      </c>
      <c r="L343">
        <v>39988</v>
      </c>
      <c r="M343">
        <v>89421</v>
      </c>
      <c r="N343">
        <v>15028</v>
      </c>
    </row>
    <row r="344" spans="2:14" x14ac:dyDescent="0.2">
      <c r="B344" s="5" t="s">
        <v>249</v>
      </c>
      <c r="C344">
        <v>1984</v>
      </c>
      <c r="D344">
        <v>3154000</v>
      </c>
      <c r="E344">
        <v>145995</v>
      </c>
      <c r="F344">
        <v>12422</v>
      </c>
      <c r="G344">
        <v>133573</v>
      </c>
      <c r="H344">
        <v>122</v>
      </c>
      <c r="I344">
        <v>759</v>
      </c>
      <c r="J344">
        <v>6009</v>
      </c>
      <c r="K344">
        <v>5532</v>
      </c>
      <c r="L344">
        <v>35607</v>
      </c>
      <c r="M344">
        <v>84630</v>
      </c>
      <c r="N344">
        <v>13336</v>
      </c>
    </row>
    <row r="345" spans="2:14" x14ac:dyDescent="0.2">
      <c r="B345" s="5" t="s">
        <v>249</v>
      </c>
      <c r="C345">
        <v>1985</v>
      </c>
      <c r="D345">
        <v>3174000</v>
      </c>
      <c r="E345">
        <v>149330</v>
      </c>
      <c r="F345">
        <v>12758</v>
      </c>
      <c r="G345">
        <v>136572</v>
      </c>
      <c r="H345">
        <v>120</v>
      </c>
      <c r="I345">
        <v>763</v>
      </c>
      <c r="J345">
        <v>6032</v>
      </c>
      <c r="K345">
        <v>5843</v>
      </c>
      <c r="L345">
        <v>36041</v>
      </c>
      <c r="M345">
        <v>86524</v>
      </c>
      <c r="N345">
        <v>14007</v>
      </c>
    </row>
    <row r="346" spans="2:14" x14ac:dyDescent="0.2">
      <c r="B346" s="5" t="s">
        <v>249</v>
      </c>
      <c r="C346">
        <v>1986</v>
      </c>
      <c r="D346">
        <v>3189000</v>
      </c>
      <c r="E346">
        <v>153989</v>
      </c>
      <c r="F346">
        <v>13578</v>
      </c>
      <c r="G346">
        <v>140411</v>
      </c>
      <c r="H346">
        <v>148</v>
      </c>
      <c r="I346">
        <v>760</v>
      </c>
      <c r="J346">
        <v>6129</v>
      </c>
      <c r="K346">
        <v>6541</v>
      </c>
      <c r="L346">
        <v>38190</v>
      </c>
      <c r="M346">
        <v>87963</v>
      </c>
      <c r="N346">
        <v>14258</v>
      </c>
    </row>
    <row r="347" spans="2:14" x14ac:dyDescent="0.2">
      <c r="B347" s="5" t="s">
        <v>249</v>
      </c>
      <c r="C347">
        <v>1987</v>
      </c>
      <c r="D347">
        <v>3211000</v>
      </c>
      <c r="E347">
        <v>160413</v>
      </c>
      <c r="F347">
        <v>13455</v>
      </c>
      <c r="G347">
        <v>146958</v>
      </c>
      <c r="H347">
        <v>156</v>
      </c>
      <c r="I347">
        <v>800</v>
      </c>
      <c r="J347">
        <v>5720</v>
      </c>
      <c r="K347">
        <v>6779</v>
      </c>
      <c r="L347">
        <v>39120</v>
      </c>
      <c r="M347">
        <v>90852</v>
      </c>
      <c r="N347">
        <v>16986</v>
      </c>
    </row>
    <row r="348" spans="2:14" x14ac:dyDescent="0.2">
      <c r="B348" s="5" t="s">
        <v>249</v>
      </c>
      <c r="C348">
        <v>1988</v>
      </c>
      <c r="D348">
        <v>3241000</v>
      </c>
      <c r="E348">
        <v>165214</v>
      </c>
      <c r="F348">
        <v>14759</v>
      </c>
      <c r="G348">
        <v>150455</v>
      </c>
      <c r="H348">
        <v>174</v>
      </c>
      <c r="I348">
        <v>849</v>
      </c>
      <c r="J348">
        <v>6080</v>
      </c>
      <c r="K348">
        <v>7656</v>
      </c>
      <c r="L348">
        <v>39477</v>
      </c>
      <c r="M348">
        <v>91079</v>
      </c>
      <c r="N348">
        <v>19899</v>
      </c>
    </row>
    <row r="349" spans="2:14" x14ac:dyDescent="0.2">
      <c r="B349" s="5" t="s">
        <v>249</v>
      </c>
      <c r="C349">
        <v>1989</v>
      </c>
      <c r="D349">
        <v>3239000</v>
      </c>
      <c r="E349">
        <v>170695</v>
      </c>
      <c r="F349">
        <v>16576</v>
      </c>
      <c r="G349">
        <v>154119</v>
      </c>
      <c r="H349">
        <v>190</v>
      </c>
      <c r="I349">
        <v>892</v>
      </c>
      <c r="J349">
        <v>6956</v>
      </c>
      <c r="K349">
        <v>8538</v>
      </c>
      <c r="L349">
        <v>40035</v>
      </c>
      <c r="M349">
        <v>91483</v>
      </c>
      <c r="N349">
        <v>22601</v>
      </c>
    </row>
    <row r="350" spans="2:14" x14ac:dyDescent="0.2">
      <c r="B350" s="5" t="s">
        <v>249</v>
      </c>
      <c r="C350">
        <v>1990</v>
      </c>
      <c r="D350">
        <v>3287116</v>
      </c>
      <c r="E350">
        <v>177068</v>
      </c>
      <c r="F350">
        <v>18201</v>
      </c>
      <c r="G350">
        <v>158867</v>
      </c>
      <c r="H350">
        <v>166</v>
      </c>
      <c r="I350">
        <v>918</v>
      </c>
      <c r="J350">
        <v>7717</v>
      </c>
      <c r="K350">
        <v>9400</v>
      </c>
      <c r="L350">
        <v>40355</v>
      </c>
      <c r="M350">
        <v>94485</v>
      </c>
      <c r="N350">
        <v>24027</v>
      </c>
    </row>
    <row r="351" spans="2:14" x14ac:dyDescent="0.2">
      <c r="B351" s="5" t="s">
        <v>249</v>
      </c>
      <c r="C351">
        <v>1991</v>
      </c>
      <c r="D351">
        <v>3291000</v>
      </c>
      <c r="E351">
        <v>176531</v>
      </c>
      <c r="F351">
        <v>17761</v>
      </c>
      <c r="G351">
        <v>158770</v>
      </c>
      <c r="H351">
        <v>187</v>
      </c>
      <c r="I351">
        <v>960</v>
      </c>
      <c r="J351">
        <v>7384</v>
      </c>
      <c r="K351">
        <v>9230</v>
      </c>
      <c r="L351">
        <v>39198</v>
      </c>
      <c r="M351">
        <v>93384</v>
      </c>
      <c r="N351">
        <v>26188</v>
      </c>
    </row>
    <row r="352" spans="2:14" x14ac:dyDescent="0.2">
      <c r="B352" s="5" t="s">
        <v>249</v>
      </c>
      <c r="C352">
        <v>1992</v>
      </c>
      <c r="D352">
        <v>3281000</v>
      </c>
      <c r="E352">
        <v>165787</v>
      </c>
      <c r="F352">
        <v>16252</v>
      </c>
      <c r="G352">
        <v>149535</v>
      </c>
      <c r="H352">
        <v>166</v>
      </c>
      <c r="I352">
        <v>884</v>
      </c>
      <c r="J352">
        <v>6918</v>
      </c>
      <c r="K352">
        <v>8284</v>
      </c>
      <c r="L352">
        <v>36372</v>
      </c>
      <c r="M352">
        <v>89463</v>
      </c>
      <c r="N352">
        <v>23700</v>
      </c>
    </row>
    <row r="353" spans="2:14" x14ac:dyDescent="0.2">
      <c r="B353" s="5" t="s">
        <v>249</v>
      </c>
      <c r="C353">
        <v>1993</v>
      </c>
      <c r="D353">
        <v>3277000</v>
      </c>
      <c r="E353">
        <v>152392</v>
      </c>
      <c r="F353">
        <v>14949</v>
      </c>
      <c r="G353">
        <v>137443</v>
      </c>
      <c r="H353">
        <v>206</v>
      </c>
      <c r="I353">
        <v>800</v>
      </c>
      <c r="J353">
        <v>6447</v>
      </c>
      <c r="K353">
        <v>7496</v>
      </c>
      <c r="L353">
        <v>32052</v>
      </c>
      <c r="M353">
        <v>85876</v>
      </c>
      <c r="N353">
        <v>19515</v>
      </c>
    </row>
    <row r="354" spans="2:14" x14ac:dyDescent="0.2">
      <c r="B354" s="5" t="s">
        <v>249</v>
      </c>
      <c r="C354">
        <v>1994</v>
      </c>
      <c r="D354">
        <v>3275000</v>
      </c>
      <c r="E354">
        <v>148946</v>
      </c>
      <c r="F354">
        <v>14916</v>
      </c>
      <c r="G354">
        <v>134030</v>
      </c>
      <c r="H354">
        <v>215</v>
      </c>
      <c r="I354">
        <v>806</v>
      </c>
      <c r="J354">
        <v>6150</v>
      </c>
      <c r="K354">
        <v>7745</v>
      </c>
      <c r="L354">
        <v>29142</v>
      </c>
      <c r="M354">
        <v>84721</v>
      </c>
      <c r="N354">
        <v>20167</v>
      </c>
    </row>
    <row r="355" spans="2:14" x14ac:dyDescent="0.2">
      <c r="B355" s="5" t="s">
        <v>249</v>
      </c>
      <c r="C355">
        <v>1995</v>
      </c>
      <c r="D355">
        <v>3275000</v>
      </c>
      <c r="E355">
        <v>147481</v>
      </c>
      <c r="F355">
        <v>13293</v>
      </c>
      <c r="G355">
        <v>134188</v>
      </c>
      <c r="H355">
        <v>150</v>
      </c>
      <c r="I355">
        <v>776</v>
      </c>
      <c r="J355">
        <v>5345</v>
      </c>
      <c r="K355">
        <v>7022</v>
      </c>
      <c r="L355">
        <v>29095</v>
      </c>
      <c r="M355">
        <v>87401</v>
      </c>
      <c r="N355">
        <v>17692</v>
      </c>
    </row>
    <row r="356" spans="2:14" x14ac:dyDescent="0.2">
      <c r="B356" s="5" t="s">
        <v>249</v>
      </c>
      <c r="C356">
        <v>1996</v>
      </c>
      <c r="D356">
        <v>3274000</v>
      </c>
      <c r="E356">
        <v>138414</v>
      </c>
      <c r="F356">
        <v>13490</v>
      </c>
      <c r="G356">
        <v>124924</v>
      </c>
      <c r="H356">
        <v>158</v>
      </c>
      <c r="I356">
        <v>755</v>
      </c>
      <c r="J356">
        <v>5552</v>
      </c>
      <c r="K356">
        <v>7025</v>
      </c>
      <c r="L356">
        <v>27574</v>
      </c>
      <c r="M356">
        <v>81328</v>
      </c>
      <c r="N356">
        <v>16022</v>
      </c>
    </row>
    <row r="357" spans="2:14" x14ac:dyDescent="0.2">
      <c r="B357" s="5" t="s">
        <v>249</v>
      </c>
      <c r="C357">
        <v>1997</v>
      </c>
      <c r="D357">
        <v>3270000</v>
      </c>
      <c r="E357">
        <v>130286</v>
      </c>
      <c r="F357">
        <v>12781</v>
      </c>
      <c r="G357">
        <v>117505</v>
      </c>
      <c r="H357">
        <v>124</v>
      </c>
      <c r="I357">
        <v>740</v>
      </c>
      <c r="J357">
        <v>4999</v>
      </c>
      <c r="K357">
        <v>6918</v>
      </c>
      <c r="L357">
        <v>24143</v>
      </c>
      <c r="M357">
        <v>78821</v>
      </c>
      <c r="N357">
        <v>14541</v>
      </c>
    </row>
    <row r="358" spans="2:14" x14ac:dyDescent="0.2">
      <c r="B358" s="5" t="s">
        <v>249</v>
      </c>
      <c r="C358">
        <v>1998</v>
      </c>
      <c r="D358">
        <v>3274000</v>
      </c>
      <c r="E358">
        <v>123971</v>
      </c>
      <c r="F358">
        <v>11993</v>
      </c>
      <c r="G358">
        <v>111978</v>
      </c>
      <c r="H358">
        <v>135</v>
      </c>
      <c r="I358">
        <v>728</v>
      </c>
      <c r="J358">
        <v>4379</v>
      </c>
      <c r="K358">
        <v>6751</v>
      </c>
      <c r="L358">
        <v>21801</v>
      </c>
      <c r="M358">
        <v>77472</v>
      </c>
      <c r="N358">
        <v>12705</v>
      </c>
    </row>
    <row r="359" spans="2:14" x14ac:dyDescent="0.2">
      <c r="B359" s="5" t="s">
        <v>249</v>
      </c>
      <c r="C359">
        <v>1999</v>
      </c>
      <c r="D359">
        <v>3282031</v>
      </c>
      <c r="E359">
        <v>111236</v>
      </c>
      <c r="F359">
        <v>11342</v>
      </c>
      <c r="G359">
        <v>99894</v>
      </c>
      <c r="H359">
        <v>107</v>
      </c>
      <c r="I359">
        <v>654</v>
      </c>
      <c r="J359">
        <v>4054</v>
      </c>
      <c r="K359">
        <v>6527</v>
      </c>
      <c r="L359">
        <v>19298</v>
      </c>
      <c r="M359">
        <v>69299</v>
      </c>
      <c r="N359">
        <v>11297</v>
      </c>
    </row>
    <row r="360" spans="2:14" x14ac:dyDescent="0.2">
      <c r="B360" s="5" t="s">
        <v>249</v>
      </c>
      <c r="C360">
        <v>2000</v>
      </c>
      <c r="D360">
        <v>3405565</v>
      </c>
      <c r="E360">
        <v>110091</v>
      </c>
      <c r="F360">
        <v>11058</v>
      </c>
      <c r="G360">
        <v>99033</v>
      </c>
      <c r="H360">
        <v>98</v>
      </c>
      <c r="I360">
        <v>678</v>
      </c>
      <c r="J360">
        <v>3832</v>
      </c>
      <c r="K360">
        <v>6450</v>
      </c>
      <c r="L360">
        <v>17436</v>
      </c>
      <c r="M360">
        <v>68498</v>
      </c>
      <c r="N360">
        <v>13099</v>
      </c>
    </row>
    <row r="361" spans="2:14" x14ac:dyDescent="0.2">
      <c r="B361" s="5" t="s">
        <v>249</v>
      </c>
      <c r="C361">
        <v>2001</v>
      </c>
      <c r="D361">
        <v>3425074</v>
      </c>
      <c r="E361">
        <v>106791</v>
      </c>
      <c r="F361">
        <v>11492</v>
      </c>
      <c r="G361">
        <v>95299</v>
      </c>
      <c r="H361">
        <v>105</v>
      </c>
      <c r="I361">
        <v>639</v>
      </c>
      <c r="J361">
        <v>4183</v>
      </c>
      <c r="K361">
        <v>6565</v>
      </c>
      <c r="L361">
        <v>17159</v>
      </c>
      <c r="M361">
        <v>65762</v>
      </c>
      <c r="N361">
        <v>12378</v>
      </c>
    </row>
    <row r="362" spans="2:14" x14ac:dyDescent="0.2">
      <c r="B362" s="5" t="s">
        <v>249</v>
      </c>
      <c r="C362">
        <v>2002</v>
      </c>
      <c r="D362">
        <v>3460503</v>
      </c>
      <c r="E362">
        <v>103719</v>
      </c>
      <c r="F362">
        <v>10767</v>
      </c>
      <c r="G362">
        <v>92952</v>
      </c>
      <c r="H362">
        <v>80</v>
      </c>
      <c r="I362">
        <v>730</v>
      </c>
      <c r="J362">
        <v>4060</v>
      </c>
      <c r="K362">
        <v>5897</v>
      </c>
      <c r="L362">
        <v>17088</v>
      </c>
      <c r="M362">
        <v>64292</v>
      </c>
      <c r="N362">
        <v>11572</v>
      </c>
    </row>
    <row r="363" spans="2:14" x14ac:dyDescent="0.2">
      <c r="B363" s="5" t="s">
        <v>249</v>
      </c>
      <c r="C363">
        <v>2003</v>
      </c>
      <c r="D363">
        <v>3483372</v>
      </c>
      <c r="E363">
        <v>101537</v>
      </c>
      <c r="F363">
        <v>10736</v>
      </c>
      <c r="G363">
        <v>90801</v>
      </c>
      <c r="H363">
        <v>104</v>
      </c>
      <c r="I363">
        <v>652</v>
      </c>
      <c r="J363">
        <v>4146</v>
      </c>
      <c r="K363">
        <v>5834</v>
      </c>
      <c r="L363">
        <v>15609</v>
      </c>
      <c r="M363">
        <v>64166</v>
      </c>
      <c r="N363">
        <v>11026</v>
      </c>
    </row>
    <row r="364" spans="2:14" x14ac:dyDescent="0.2">
      <c r="B364" s="5" t="s">
        <v>249</v>
      </c>
      <c r="C364">
        <v>2004</v>
      </c>
      <c r="D364">
        <v>3503604</v>
      </c>
      <c r="E364">
        <v>102078</v>
      </c>
      <c r="F364">
        <v>10032</v>
      </c>
      <c r="G364">
        <v>92046</v>
      </c>
      <c r="H364">
        <v>91</v>
      </c>
      <c r="I364">
        <v>724</v>
      </c>
      <c r="J364">
        <v>4222</v>
      </c>
      <c r="K364">
        <v>4995</v>
      </c>
      <c r="L364">
        <v>15570</v>
      </c>
      <c r="M364">
        <v>65451</v>
      </c>
      <c r="N364">
        <v>11025</v>
      </c>
    </row>
    <row r="365" spans="2:14" x14ac:dyDescent="0.2">
      <c r="B365" s="5" t="s">
        <v>250</v>
      </c>
      <c r="C365">
        <v>1960</v>
      </c>
      <c r="D365">
        <v>446292</v>
      </c>
      <c r="E365">
        <v>9642</v>
      </c>
      <c r="F365">
        <v>375</v>
      </c>
      <c r="G365">
        <v>9267</v>
      </c>
      <c r="H365">
        <v>33</v>
      </c>
      <c r="I365">
        <v>41</v>
      </c>
      <c r="J365">
        <v>157</v>
      </c>
      <c r="K365">
        <v>144</v>
      </c>
      <c r="L365">
        <v>2661</v>
      </c>
      <c r="M365">
        <v>5867</v>
      </c>
      <c r="N365">
        <v>739</v>
      </c>
    </row>
    <row r="366" spans="2:14" x14ac:dyDescent="0.2">
      <c r="B366" s="5" t="s">
        <v>250</v>
      </c>
      <c r="C366">
        <v>1961</v>
      </c>
      <c r="D366">
        <v>458000</v>
      </c>
      <c r="E366">
        <v>9661</v>
      </c>
      <c r="F366">
        <v>318</v>
      </c>
      <c r="G366">
        <v>9343</v>
      </c>
      <c r="H366">
        <v>20</v>
      </c>
      <c r="I366">
        <v>27</v>
      </c>
      <c r="J366">
        <v>124</v>
      </c>
      <c r="K366">
        <v>147</v>
      </c>
      <c r="L366">
        <v>2711</v>
      </c>
      <c r="M366">
        <v>5885</v>
      </c>
      <c r="N366">
        <v>747</v>
      </c>
    </row>
    <row r="367" spans="2:14" x14ac:dyDescent="0.2">
      <c r="B367" s="5" t="s">
        <v>250</v>
      </c>
      <c r="C367">
        <v>1962</v>
      </c>
      <c r="D367">
        <v>469000</v>
      </c>
      <c r="E367">
        <v>10495</v>
      </c>
      <c r="F367">
        <v>338</v>
      </c>
      <c r="G367">
        <v>10157</v>
      </c>
      <c r="H367">
        <v>20</v>
      </c>
      <c r="I367">
        <v>44</v>
      </c>
      <c r="J367">
        <v>140</v>
      </c>
      <c r="K367">
        <v>134</v>
      </c>
      <c r="L367">
        <v>2814</v>
      </c>
      <c r="M367">
        <v>6479</v>
      </c>
      <c r="N367">
        <v>864</v>
      </c>
    </row>
    <row r="368" spans="2:14" x14ac:dyDescent="0.2">
      <c r="B368" s="5" t="s">
        <v>250</v>
      </c>
      <c r="C368">
        <v>1963</v>
      </c>
      <c r="D368">
        <v>476000</v>
      </c>
      <c r="E368">
        <v>11316</v>
      </c>
      <c r="F368">
        <v>424</v>
      </c>
      <c r="G368">
        <v>10892</v>
      </c>
      <c r="H368">
        <v>24</v>
      </c>
      <c r="I368">
        <v>43</v>
      </c>
      <c r="J368">
        <v>181</v>
      </c>
      <c r="K368">
        <v>176</v>
      </c>
      <c r="L368">
        <v>3366</v>
      </c>
      <c r="M368">
        <v>6559</v>
      </c>
      <c r="N368">
        <v>967</v>
      </c>
    </row>
    <row r="369" spans="2:14" x14ac:dyDescent="0.2">
      <c r="B369" s="5" t="s">
        <v>250</v>
      </c>
      <c r="C369">
        <v>1964</v>
      </c>
      <c r="D369">
        <v>491000</v>
      </c>
      <c r="E369">
        <v>12342</v>
      </c>
      <c r="F369">
        <v>541</v>
      </c>
      <c r="G369">
        <v>11801</v>
      </c>
      <c r="H369">
        <v>23</v>
      </c>
      <c r="I369">
        <v>40</v>
      </c>
      <c r="J369">
        <v>203</v>
      </c>
      <c r="K369">
        <v>275</v>
      </c>
      <c r="L369">
        <v>3313</v>
      </c>
      <c r="M369">
        <v>7211</v>
      </c>
      <c r="N369">
        <v>1277</v>
      </c>
    </row>
    <row r="370" spans="2:14" x14ac:dyDescent="0.2">
      <c r="B370" s="5" t="s">
        <v>250</v>
      </c>
      <c r="C370">
        <v>1965</v>
      </c>
      <c r="D370">
        <v>505000</v>
      </c>
      <c r="E370">
        <v>12164</v>
      </c>
      <c r="F370">
        <v>561</v>
      </c>
      <c r="G370">
        <v>11603</v>
      </c>
      <c r="H370">
        <v>29</v>
      </c>
      <c r="I370">
        <v>33</v>
      </c>
      <c r="J370">
        <v>286</v>
      </c>
      <c r="K370">
        <v>213</v>
      </c>
      <c r="L370">
        <v>3272</v>
      </c>
      <c r="M370">
        <v>7062</v>
      </c>
      <c r="N370">
        <v>1269</v>
      </c>
    </row>
    <row r="371" spans="2:14" x14ac:dyDescent="0.2">
      <c r="B371" s="5" t="s">
        <v>250</v>
      </c>
      <c r="C371">
        <v>1966</v>
      </c>
      <c r="D371">
        <v>512000</v>
      </c>
      <c r="E371">
        <v>13413</v>
      </c>
      <c r="F371">
        <v>655</v>
      </c>
      <c r="G371">
        <v>12758</v>
      </c>
      <c r="H371">
        <v>46</v>
      </c>
      <c r="I371">
        <v>49</v>
      </c>
      <c r="J371">
        <v>300</v>
      </c>
      <c r="K371">
        <v>260</v>
      </c>
      <c r="L371">
        <v>3903</v>
      </c>
      <c r="M371">
        <v>7469</v>
      </c>
      <c r="N371">
        <v>1386</v>
      </c>
    </row>
    <row r="372" spans="2:14" x14ac:dyDescent="0.2">
      <c r="B372" s="5" t="s">
        <v>250</v>
      </c>
      <c r="C372">
        <v>1967</v>
      </c>
      <c r="D372">
        <v>524000</v>
      </c>
      <c r="E372">
        <v>15152</v>
      </c>
      <c r="F372">
        <v>948</v>
      </c>
      <c r="G372">
        <v>14204</v>
      </c>
      <c r="H372">
        <v>45</v>
      </c>
      <c r="I372">
        <v>60</v>
      </c>
      <c r="J372">
        <v>343</v>
      </c>
      <c r="K372">
        <v>500</v>
      </c>
      <c r="L372">
        <v>4360</v>
      </c>
      <c r="M372">
        <v>7861</v>
      </c>
      <c r="N372">
        <v>1983</v>
      </c>
    </row>
    <row r="373" spans="2:14" x14ac:dyDescent="0.2">
      <c r="B373" s="5" t="s">
        <v>250</v>
      </c>
      <c r="C373">
        <v>1968</v>
      </c>
      <c r="D373">
        <v>534000</v>
      </c>
      <c r="E373">
        <v>16904</v>
      </c>
      <c r="F373">
        <v>1288</v>
      </c>
      <c r="G373">
        <v>15616</v>
      </c>
      <c r="H373">
        <v>45</v>
      </c>
      <c r="I373">
        <v>75</v>
      </c>
      <c r="J373">
        <v>561</v>
      </c>
      <c r="K373">
        <v>607</v>
      </c>
      <c r="L373">
        <v>4726</v>
      </c>
      <c r="M373">
        <v>8647</v>
      </c>
      <c r="N373">
        <v>2243</v>
      </c>
    </row>
    <row r="374" spans="2:14" x14ac:dyDescent="0.2">
      <c r="B374" s="5" t="s">
        <v>250</v>
      </c>
      <c r="C374">
        <v>1969</v>
      </c>
      <c r="D374">
        <v>540000</v>
      </c>
      <c r="E374">
        <v>18909</v>
      </c>
      <c r="F374">
        <v>1588</v>
      </c>
      <c r="G374">
        <v>17321</v>
      </c>
      <c r="H374">
        <v>43</v>
      </c>
      <c r="I374">
        <v>74</v>
      </c>
      <c r="J374">
        <v>635</v>
      </c>
      <c r="K374">
        <v>836</v>
      </c>
      <c r="L374">
        <v>4737</v>
      </c>
      <c r="M374">
        <v>10043</v>
      </c>
      <c r="N374">
        <v>2541</v>
      </c>
    </row>
    <row r="375" spans="2:14" x14ac:dyDescent="0.2">
      <c r="B375" s="5" t="s">
        <v>250</v>
      </c>
      <c r="C375">
        <v>1970</v>
      </c>
      <c r="D375">
        <v>548104</v>
      </c>
      <c r="E375">
        <v>23366</v>
      </c>
      <c r="F375">
        <v>1795</v>
      </c>
      <c r="G375">
        <v>21571</v>
      </c>
      <c r="H375">
        <v>42</v>
      </c>
      <c r="I375">
        <v>102</v>
      </c>
      <c r="J375">
        <v>578</v>
      </c>
      <c r="K375">
        <v>1073</v>
      </c>
      <c r="L375">
        <v>5789</v>
      </c>
      <c r="M375">
        <v>12718</v>
      </c>
      <c r="N375">
        <v>3064</v>
      </c>
    </row>
    <row r="376" spans="2:14" x14ac:dyDescent="0.2">
      <c r="B376" s="5" t="s">
        <v>250</v>
      </c>
      <c r="C376">
        <v>1971</v>
      </c>
      <c r="D376">
        <v>558000</v>
      </c>
      <c r="E376">
        <v>27984</v>
      </c>
      <c r="F376">
        <v>2060</v>
      </c>
      <c r="G376">
        <v>25924</v>
      </c>
      <c r="H376">
        <v>34</v>
      </c>
      <c r="I376">
        <v>102</v>
      </c>
      <c r="J376">
        <v>804</v>
      </c>
      <c r="K376">
        <v>1120</v>
      </c>
      <c r="L376">
        <v>7759</v>
      </c>
      <c r="M376">
        <v>14902</v>
      </c>
      <c r="N376">
        <v>3263</v>
      </c>
    </row>
    <row r="377" spans="2:14" x14ac:dyDescent="0.2">
      <c r="B377" s="5" t="s">
        <v>250</v>
      </c>
      <c r="C377">
        <v>1972</v>
      </c>
      <c r="D377">
        <v>565000</v>
      </c>
      <c r="E377">
        <v>25559</v>
      </c>
      <c r="F377">
        <v>2181</v>
      </c>
      <c r="G377">
        <v>23378</v>
      </c>
      <c r="H377">
        <v>39</v>
      </c>
      <c r="I377">
        <v>80</v>
      </c>
      <c r="J377">
        <v>735</v>
      </c>
      <c r="K377">
        <v>1327</v>
      </c>
      <c r="L377">
        <v>7059</v>
      </c>
      <c r="M377">
        <v>13544</v>
      </c>
      <c r="N377">
        <v>2775</v>
      </c>
    </row>
    <row r="378" spans="2:14" x14ac:dyDescent="0.2">
      <c r="B378" s="5" t="s">
        <v>250</v>
      </c>
      <c r="C378">
        <v>1973</v>
      </c>
      <c r="D378">
        <v>576000</v>
      </c>
      <c r="E378">
        <v>26396</v>
      </c>
      <c r="F378">
        <v>2016</v>
      </c>
      <c r="G378">
        <v>24380</v>
      </c>
      <c r="H378">
        <v>34</v>
      </c>
      <c r="I378">
        <v>91</v>
      </c>
      <c r="J378">
        <v>520</v>
      </c>
      <c r="K378">
        <v>1371</v>
      </c>
      <c r="L378">
        <v>7024</v>
      </c>
      <c r="M378">
        <v>14552</v>
      </c>
      <c r="N378">
        <v>2804</v>
      </c>
    </row>
    <row r="379" spans="2:14" x14ac:dyDescent="0.2">
      <c r="B379" s="5" t="s">
        <v>250</v>
      </c>
      <c r="C379">
        <v>1974</v>
      </c>
      <c r="D379">
        <v>573000</v>
      </c>
      <c r="E379">
        <v>34091</v>
      </c>
      <c r="F379">
        <v>2539</v>
      </c>
      <c r="G379">
        <v>31552</v>
      </c>
      <c r="H379">
        <v>59</v>
      </c>
      <c r="I379">
        <v>99</v>
      </c>
      <c r="J379">
        <v>733</v>
      </c>
      <c r="K379">
        <v>1648</v>
      </c>
      <c r="L379">
        <v>8697</v>
      </c>
      <c r="M379">
        <v>19825</v>
      </c>
      <c r="N379">
        <v>3030</v>
      </c>
    </row>
    <row r="380" spans="2:14" x14ac:dyDescent="0.2">
      <c r="B380" s="5" t="s">
        <v>250</v>
      </c>
      <c r="C380">
        <v>1975</v>
      </c>
      <c r="D380">
        <v>579000</v>
      </c>
      <c r="E380">
        <v>38609</v>
      </c>
      <c r="F380">
        <v>2270</v>
      </c>
      <c r="G380">
        <v>36339</v>
      </c>
      <c r="H380">
        <v>42</v>
      </c>
      <c r="I380">
        <v>105</v>
      </c>
      <c r="J380">
        <v>910</v>
      </c>
      <c r="K380">
        <v>1213</v>
      </c>
      <c r="L380">
        <v>10574</v>
      </c>
      <c r="M380">
        <v>22737</v>
      </c>
      <c r="N380">
        <v>3028</v>
      </c>
    </row>
    <row r="381" spans="2:14" x14ac:dyDescent="0.2">
      <c r="B381" s="5" t="s">
        <v>250</v>
      </c>
      <c r="C381">
        <v>1976</v>
      </c>
      <c r="D381">
        <v>582000</v>
      </c>
      <c r="E381">
        <v>36459</v>
      </c>
      <c r="F381">
        <v>1872</v>
      </c>
      <c r="G381">
        <v>34587</v>
      </c>
      <c r="H381">
        <v>36</v>
      </c>
      <c r="I381">
        <v>103</v>
      </c>
      <c r="J381">
        <v>749</v>
      </c>
      <c r="K381">
        <v>984</v>
      </c>
      <c r="L381">
        <v>8978</v>
      </c>
      <c r="M381">
        <v>22790</v>
      </c>
      <c r="N381">
        <v>2819</v>
      </c>
    </row>
    <row r="382" spans="2:14" x14ac:dyDescent="0.2">
      <c r="B382" s="5" t="s">
        <v>250</v>
      </c>
      <c r="C382">
        <v>1977</v>
      </c>
      <c r="D382">
        <v>582000</v>
      </c>
      <c r="E382">
        <v>36143</v>
      </c>
      <c r="F382">
        <v>2224</v>
      </c>
      <c r="G382">
        <v>33919</v>
      </c>
      <c r="H382">
        <v>35</v>
      </c>
      <c r="I382">
        <v>145</v>
      </c>
      <c r="J382">
        <v>914</v>
      </c>
      <c r="K382">
        <v>1130</v>
      </c>
      <c r="L382">
        <v>9793</v>
      </c>
      <c r="M382">
        <v>21408</v>
      </c>
      <c r="N382">
        <v>2718</v>
      </c>
    </row>
    <row r="383" spans="2:14" x14ac:dyDescent="0.2">
      <c r="B383" s="5" t="s">
        <v>250</v>
      </c>
      <c r="C383">
        <v>1978</v>
      </c>
      <c r="D383">
        <v>583000</v>
      </c>
      <c r="E383">
        <v>37043</v>
      </c>
      <c r="F383">
        <v>2569</v>
      </c>
      <c r="G383">
        <v>34474</v>
      </c>
      <c r="H383">
        <v>39</v>
      </c>
      <c r="I383">
        <v>119</v>
      </c>
      <c r="J383">
        <v>848</v>
      </c>
      <c r="K383">
        <v>1563</v>
      </c>
      <c r="L383">
        <v>9466</v>
      </c>
      <c r="M383">
        <v>22111</v>
      </c>
      <c r="N383">
        <v>2897</v>
      </c>
    </row>
    <row r="384" spans="2:14" x14ac:dyDescent="0.2">
      <c r="B384" s="5" t="s">
        <v>250</v>
      </c>
      <c r="C384">
        <v>1979</v>
      </c>
      <c r="D384">
        <v>582000</v>
      </c>
      <c r="E384">
        <v>37980</v>
      </c>
      <c r="F384">
        <v>3127</v>
      </c>
      <c r="G384">
        <v>34853</v>
      </c>
      <c r="H384">
        <v>33</v>
      </c>
      <c r="I384">
        <v>162</v>
      </c>
      <c r="J384">
        <v>753</v>
      </c>
      <c r="K384">
        <v>2179</v>
      </c>
      <c r="L384">
        <v>8890</v>
      </c>
      <c r="M384">
        <v>23081</v>
      </c>
      <c r="N384">
        <v>2882</v>
      </c>
    </row>
    <row r="385" spans="2:14" x14ac:dyDescent="0.2">
      <c r="B385" s="5" t="s">
        <v>250</v>
      </c>
      <c r="C385">
        <v>1980</v>
      </c>
      <c r="D385">
        <v>594779</v>
      </c>
      <c r="E385">
        <v>40306</v>
      </c>
      <c r="F385">
        <v>2824</v>
      </c>
      <c r="G385">
        <v>37482</v>
      </c>
      <c r="H385">
        <v>41</v>
      </c>
      <c r="I385">
        <v>144</v>
      </c>
      <c r="J385">
        <v>815</v>
      </c>
      <c r="K385">
        <v>1824</v>
      </c>
      <c r="L385">
        <v>9698</v>
      </c>
      <c r="M385">
        <v>25077</v>
      </c>
      <c r="N385">
        <v>2707</v>
      </c>
    </row>
    <row r="386" spans="2:14" x14ac:dyDescent="0.2">
      <c r="B386" s="5" t="s">
        <v>250</v>
      </c>
      <c r="C386">
        <v>1981</v>
      </c>
      <c r="D386">
        <v>598000</v>
      </c>
      <c r="E386">
        <v>40002</v>
      </c>
      <c r="F386">
        <v>3044</v>
      </c>
      <c r="G386">
        <v>36958</v>
      </c>
      <c r="H386">
        <v>40</v>
      </c>
      <c r="I386">
        <v>170</v>
      </c>
      <c r="J386">
        <v>844</v>
      </c>
      <c r="K386">
        <v>1990</v>
      </c>
      <c r="L386">
        <v>9627</v>
      </c>
      <c r="M386">
        <v>24759</v>
      </c>
      <c r="N386">
        <v>2572</v>
      </c>
    </row>
    <row r="387" spans="2:14" x14ac:dyDescent="0.2">
      <c r="B387" s="5" t="s">
        <v>250</v>
      </c>
      <c r="C387">
        <v>1982</v>
      </c>
      <c r="D387">
        <v>602000</v>
      </c>
      <c r="E387">
        <v>38437</v>
      </c>
      <c r="F387">
        <v>3370</v>
      </c>
      <c r="G387">
        <v>35067</v>
      </c>
      <c r="H387">
        <v>32</v>
      </c>
      <c r="I387">
        <v>186</v>
      </c>
      <c r="J387">
        <v>737</v>
      </c>
      <c r="K387">
        <v>2415</v>
      </c>
      <c r="L387">
        <v>8698</v>
      </c>
      <c r="M387">
        <v>23891</v>
      </c>
      <c r="N387">
        <v>2478</v>
      </c>
    </row>
    <row r="388" spans="2:14" x14ac:dyDescent="0.2">
      <c r="B388" s="5" t="s">
        <v>250</v>
      </c>
      <c r="C388">
        <v>1983</v>
      </c>
      <c r="D388">
        <v>606000</v>
      </c>
      <c r="E388">
        <v>33124</v>
      </c>
      <c r="F388">
        <v>2746</v>
      </c>
      <c r="G388">
        <v>30378</v>
      </c>
      <c r="H388">
        <v>25</v>
      </c>
      <c r="I388">
        <v>229</v>
      </c>
      <c r="J388">
        <v>699</v>
      </c>
      <c r="K388">
        <v>1793</v>
      </c>
      <c r="L388">
        <v>7414</v>
      </c>
      <c r="M388">
        <v>20908</v>
      </c>
      <c r="N388">
        <v>2056</v>
      </c>
    </row>
    <row r="389" spans="2:14" x14ac:dyDescent="0.2">
      <c r="B389" s="5" t="s">
        <v>250</v>
      </c>
      <c r="C389">
        <v>1984</v>
      </c>
      <c r="D389">
        <v>613000</v>
      </c>
      <c r="E389">
        <v>30692</v>
      </c>
      <c r="F389">
        <v>2671</v>
      </c>
      <c r="G389">
        <v>28021</v>
      </c>
      <c r="H389">
        <v>25</v>
      </c>
      <c r="I389">
        <v>300</v>
      </c>
      <c r="J389">
        <v>711</v>
      </c>
      <c r="K389">
        <v>1635</v>
      </c>
      <c r="L389">
        <v>6678</v>
      </c>
      <c r="M389">
        <v>19747</v>
      </c>
      <c r="N389">
        <v>1596</v>
      </c>
    </row>
    <row r="390" spans="2:14" x14ac:dyDescent="0.2">
      <c r="B390" s="5" t="s">
        <v>250</v>
      </c>
      <c r="C390">
        <v>1985</v>
      </c>
      <c r="D390">
        <v>622000</v>
      </c>
      <c r="E390">
        <v>30859</v>
      </c>
      <c r="F390">
        <v>2695</v>
      </c>
      <c r="G390">
        <v>28164</v>
      </c>
      <c r="H390">
        <v>30</v>
      </c>
      <c r="I390">
        <v>296</v>
      </c>
      <c r="J390">
        <v>773</v>
      </c>
      <c r="K390">
        <v>1596</v>
      </c>
      <c r="L390">
        <v>6826</v>
      </c>
      <c r="M390">
        <v>19638</v>
      </c>
      <c r="N390">
        <v>1700</v>
      </c>
    </row>
    <row r="391" spans="2:14" x14ac:dyDescent="0.2">
      <c r="B391" s="5" t="s">
        <v>250</v>
      </c>
      <c r="C391">
        <v>1986</v>
      </c>
      <c r="D391">
        <v>633000</v>
      </c>
      <c r="E391">
        <v>30584</v>
      </c>
      <c r="F391">
        <v>2703</v>
      </c>
      <c r="G391">
        <v>27881</v>
      </c>
      <c r="H391">
        <v>31</v>
      </c>
      <c r="I391">
        <v>360</v>
      </c>
      <c r="J391">
        <v>786</v>
      </c>
      <c r="K391">
        <v>1526</v>
      </c>
      <c r="L391">
        <v>6598</v>
      </c>
      <c r="M391">
        <v>19562</v>
      </c>
      <c r="N391">
        <v>1721</v>
      </c>
    </row>
    <row r="392" spans="2:14" x14ac:dyDescent="0.2">
      <c r="B392" s="5" t="s">
        <v>250</v>
      </c>
      <c r="C392">
        <v>1987</v>
      </c>
      <c r="D392">
        <v>644000</v>
      </c>
      <c r="E392">
        <v>31806</v>
      </c>
      <c r="F392">
        <v>2774</v>
      </c>
      <c r="G392">
        <v>29032</v>
      </c>
      <c r="H392">
        <v>33</v>
      </c>
      <c r="I392">
        <v>441</v>
      </c>
      <c r="J392">
        <v>789</v>
      </c>
      <c r="K392">
        <v>1511</v>
      </c>
      <c r="L392">
        <v>6572</v>
      </c>
      <c r="M392">
        <v>20453</v>
      </c>
      <c r="N392">
        <v>2007</v>
      </c>
    </row>
    <row r="393" spans="2:14" x14ac:dyDescent="0.2">
      <c r="B393" s="5" t="s">
        <v>250</v>
      </c>
      <c r="C393">
        <v>1988</v>
      </c>
      <c r="D393">
        <v>660000</v>
      </c>
      <c r="E393">
        <v>31674</v>
      </c>
      <c r="F393">
        <v>2981</v>
      </c>
      <c r="G393">
        <v>28693</v>
      </c>
      <c r="H393">
        <v>34</v>
      </c>
      <c r="I393">
        <v>491</v>
      </c>
      <c r="J393">
        <v>784</v>
      </c>
      <c r="K393">
        <v>1672</v>
      </c>
      <c r="L393">
        <v>6868</v>
      </c>
      <c r="M393">
        <v>19824</v>
      </c>
      <c r="N393">
        <v>2001</v>
      </c>
    </row>
    <row r="394" spans="2:14" x14ac:dyDescent="0.2">
      <c r="B394" s="5" t="s">
        <v>250</v>
      </c>
      <c r="C394">
        <v>1989</v>
      </c>
      <c r="D394">
        <v>673000</v>
      </c>
      <c r="E394">
        <v>32743</v>
      </c>
      <c r="F394">
        <v>3745</v>
      </c>
      <c r="G394">
        <v>28998</v>
      </c>
      <c r="H394">
        <v>34</v>
      </c>
      <c r="I394">
        <v>569</v>
      </c>
      <c r="J394">
        <v>934</v>
      </c>
      <c r="K394">
        <v>2208</v>
      </c>
      <c r="L394">
        <v>6072</v>
      </c>
      <c r="M394">
        <v>20294</v>
      </c>
      <c r="N394">
        <v>2632</v>
      </c>
    </row>
    <row r="395" spans="2:14" x14ac:dyDescent="0.2">
      <c r="B395" s="5" t="s">
        <v>250</v>
      </c>
      <c r="C395">
        <v>1990</v>
      </c>
      <c r="D395">
        <v>666168</v>
      </c>
      <c r="E395">
        <v>35709</v>
      </c>
      <c r="F395">
        <v>4365</v>
      </c>
      <c r="G395">
        <v>31344</v>
      </c>
      <c r="H395">
        <v>33</v>
      </c>
      <c r="I395">
        <v>587</v>
      </c>
      <c r="J395">
        <v>1098</v>
      </c>
      <c r="K395">
        <v>2647</v>
      </c>
      <c r="L395">
        <v>6465</v>
      </c>
      <c r="M395">
        <v>21922</v>
      </c>
      <c r="N395">
        <v>2957</v>
      </c>
    </row>
    <row r="396" spans="2:14" x14ac:dyDescent="0.2">
      <c r="B396" s="5" t="s">
        <v>250</v>
      </c>
      <c r="C396">
        <v>1991</v>
      </c>
      <c r="D396">
        <v>680000</v>
      </c>
      <c r="E396">
        <v>39912</v>
      </c>
      <c r="F396">
        <v>4857</v>
      </c>
      <c r="G396">
        <v>35055</v>
      </c>
      <c r="H396">
        <v>37</v>
      </c>
      <c r="I396">
        <v>588</v>
      </c>
      <c r="J396">
        <v>1460</v>
      </c>
      <c r="K396">
        <v>2772</v>
      </c>
      <c r="L396">
        <v>7668</v>
      </c>
      <c r="M396">
        <v>24836</v>
      </c>
      <c r="N396">
        <v>2551</v>
      </c>
    </row>
    <row r="397" spans="2:14" x14ac:dyDescent="0.2">
      <c r="B397" s="5" t="s">
        <v>250</v>
      </c>
      <c r="C397">
        <v>1992</v>
      </c>
      <c r="D397">
        <v>689000</v>
      </c>
      <c r="E397">
        <v>33406</v>
      </c>
      <c r="F397">
        <v>4280</v>
      </c>
      <c r="G397">
        <v>29126</v>
      </c>
      <c r="H397">
        <v>32</v>
      </c>
      <c r="I397">
        <v>591</v>
      </c>
      <c r="J397">
        <v>1042</v>
      </c>
      <c r="K397">
        <v>2615</v>
      </c>
      <c r="L397">
        <v>6598</v>
      </c>
      <c r="M397">
        <v>20419</v>
      </c>
      <c r="N397">
        <v>2109</v>
      </c>
    </row>
    <row r="398" spans="2:14" x14ac:dyDescent="0.2">
      <c r="B398" s="5" t="s">
        <v>250</v>
      </c>
      <c r="C398">
        <v>1993</v>
      </c>
      <c r="D398">
        <v>700000</v>
      </c>
      <c r="E398">
        <v>34105</v>
      </c>
      <c r="F398">
        <v>4801</v>
      </c>
      <c r="G398">
        <v>29304</v>
      </c>
      <c r="H398">
        <v>35</v>
      </c>
      <c r="I398">
        <v>539</v>
      </c>
      <c r="J398">
        <v>1307</v>
      </c>
      <c r="K398">
        <v>2920</v>
      </c>
      <c r="L398">
        <v>6244</v>
      </c>
      <c r="M398">
        <v>20853</v>
      </c>
      <c r="N398">
        <v>2207</v>
      </c>
    </row>
    <row r="399" spans="2:14" x14ac:dyDescent="0.2">
      <c r="B399" s="5" t="s">
        <v>250</v>
      </c>
      <c r="C399">
        <v>1994</v>
      </c>
      <c r="D399">
        <v>706000</v>
      </c>
      <c r="E399">
        <v>34520</v>
      </c>
      <c r="F399">
        <v>4549</v>
      </c>
      <c r="G399">
        <v>29271</v>
      </c>
      <c r="H399">
        <v>33</v>
      </c>
      <c r="I399">
        <v>546</v>
      </c>
      <c r="J399">
        <v>1141</v>
      </c>
      <c r="K399">
        <v>2829</v>
      </c>
      <c r="L399">
        <v>6198</v>
      </c>
      <c r="M399">
        <v>20828</v>
      </c>
      <c r="N399">
        <v>2945</v>
      </c>
    </row>
    <row r="400" spans="2:14" x14ac:dyDescent="0.2">
      <c r="B400" s="5" t="s">
        <v>250</v>
      </c>
      <c r="C400">
        <v>1995</v>
      </c>
      <c r="D400">
        <v>717000</v>
      </c>
      <c r="E400">
        <v>36988</v>
      </c>
      <c r="F400">
        <v>5198</v>
      </c>
      <c r="G400">
        <v>31790</v>
      </c>
      <c r="H400">
        <v>25</v>
      </c>
      <c r="I400">
        <v>575</v>
      </c>
      <c r="J400">
        <v>1425</v>
      </c>
      <c r="K400">
        <v>3173</v>
      </c>
      <c r="L400">
        <v>6491</v>
      </c>
      <c r="M400">
        <v>22329</v>
      </c>
      <c r="N400">
        <v>2970</v>
      </c>
    </row>
    <row r="401" spans="2:14" x14ac:dyDescent="0.2">
      <c r="B401" s="5" t="s">
        <v>250</v>
      </c>
      <c r="C401">
        <v>1996</v>
      </c>
      <c r="D401">
        <v>725000</v>
      </c>
      <c r="E401">
        <v>35488</v>
      </c>
      <c r="F401">
        <v>4845</v>
      </c>
      <c r="G401">
        <v>30643</v>
      </c>
      <c r="H401">
        <v>31</v>
      </c>
      <c r="I401">
        <v>454</v>
      </c>
      <c r="J401">
        <v>1304</v>
      </c>
      <c r="K401">
        <v>3056</v>
      </c>
      <c r="L401">
        <v>5830</v>
      </c>
      <c r="M401">
        <v>21665</v>
      </c>
      <c r="N401">
        <v>3148</v>
      </c>
    </row>
    <row r="402" spans="2:14" x14ac:dyDescent="0.2">
      <c r="B402" s="5" t="s">
        <v>250</v>
      </c>
      <c r="C402">
        <v>1997</v>
      </c>
      <c r="D402">
        <v>732000</v>
      </c>
      <c r="E402">
        <v>37612</v>
      </c>
      <c r="F402">
        <v>4962</v>
      </c>
      <c r="G402">
        <v>32650</v>
      </c>
      <c r="H402">
        <v>18</v>
      </c>
      <c r="I402">
        <v>476</v>
      </c>
      <c r="J402">
        <v>1314</v>
      </c>
      <c r="K402">
        <v>3154</v>
      </c>
      <c r="L402">
        <v>5620</v>
      </c>
      <c r="M402">
        <v>23312</v>
      </c>
      <c r="N402">
        <v>3718</v>
      </c>
    </row>
    <row r="403" spans="2:14" x14ac:dyDescent="0.2">
      <c r="B403" s="5" t="s">
        <v>250</v>
      </c>
      <c r="C403">
        <v>1998</v>
      </c>
      <c r="D403">
        <v>744000</v>
      </c>
      <c r="E403">
        <v>39902</v>
      </c>
      <c r="F403">
        <v>5672</v>
      </c>
      <c r="G403">
        <v>34230</v>
      </c>
      <c r="H403">
        <v>21</v>
      </c>
      <c r="I403">
        <v>499</v>
      </c>
      <c r="J403">
        <v>1445</v>
      </c>
      <c r="K403">
        <v>3707</v>
      </c>
      <c r="L403">
        <v>6395</v>
      </c>
      <c r="M403">
        <v>24649</v>
      </c>
      <c r="N403">
        <v>3186</v>
      </c>
    </row>
    <row r="404" spans="2:14" x14ac:dyDescent="0.2">
      <c r="B404" s="5" t="s">
        <v>250</v>
      </c>
      <c r="C404">
        <v>1999</v>
      </c>
      <c r="D404">
        <v>753538</v>
      </c>
      <c r="E404">
        <v>36456</v>
      </c>
      <c r="F404">
        <v>5534</v>
      </c>
      <c r="G404">
        <v>30922</v>
      </c>
      <c r="H404">
        <v>24</v>
      </c>
      <c r="I404">
        <v>529</v>
      </c>
      <c r="J404">
        <v>1492</v>
      </c>
      <c r="K404">
        <v>3489</v>
      </c>
      <c r="L404">
        <v>5245</v>
      </c>
      <c r="M404">
        <v>22634</v>
      </c>
      <c r="N404">
        <v>3043</v>
      </c>
    </row>
    <row r="405" spans="2:14" x14ac:dyDescent="0.2">
      <c r="B405" s="5" t="s">
        <v>250</v>
      </c>
      <c r="C405">
        <v>2000</v>
      </c>
      <c r="D405">
        <v>783600</v>
      </c>
      <c r="E405">
        <v>35090</v>
      </c>
      <c r="F405">
        <v>5363</v>
      </c>
      <c r="G405">
        <v>29727</v>
      </c>
      <c r="H405">
        <v>25</v>
      </c>
      <c r="I405">
        <v>424</v>
      </c>
      <c r="J405">
        <v>1394</v>
      </c>
      <c r="K405">
        <v>3520</v>
      </c>
      <c r="L405">
        <v>5216</v>
      </c>
      <c r="M405">
        <v>21360</v>
      </c>
      <c r="N405">
        <v>3151</v>
      </c>
    </row>
    <row r="406" spans="2:14" x14ac:dyDescent="0.2">
      <c r="B406" s="5" t="s">
        <v>250</v>
      </c>
      <c r="C406">
        <v>2001</v>
      </c>
      <c r="D406">
        <v>796165</v>
      </c>
      <c r="E406">
        <v>32267</v>
      </c>
      <c r="F406">
        <v>4868</v>
      </c>
      <c r="G406">
        <v>27399</v>
      </c>
      <c r="H406">
        <v>23</v>
      </c>
      <c r="I406">
        <v>420</v>
      </c>
      <c r="J406">
        <v>1156</v>
      </c>
      <c r="K406">
        <v>3269</v>
      </c>
      <c r="L406">
        <v>5144</v>
      </c>
      <c r="M406">
        <v>19476</v>
      </c>
      <c r="N406">
        <v>2779</v>
      </c>
    </row>
    <row r="407" spans="2:14" x14ac:dyDescent="0.2">
      <c r="B407" s="5" t="s">
        <v>250</v>
      </c>
      <c r="C407">
        <v>2002</v>
      </c>
      <c r="D407">
        <v>807385</v>
      </c>
      <c r="E407">
        <v>31803</v>
      </c>
      <c r="F407">
        <v>4836</v>
      </c>
      <c r="G407">
        <v>26967</v>
      </c>
      <c r="H407">
        <v>26</v>
      </c>
      <c r="I407">
        <v>358</v>
      </c>
      <c r="J407">
        <v>1154</v>
      </c>
      <c r="K407">
        <v>3298</v>
      </c>
      <c r="L407">
        <v>5355</v>
      </c>
      <c r="M407">
        <v>18555</v>
      </c>
      <c r="N407">
        <v>3057</v>
      </c>
    </row>
    <row r="408" spans="2:14" x14ac:dyDescent="0.2">
      <c r="B408" s="5" t="s">
        <v>250</v>
      </c>
      <c r="C408">
        <v>2003</v>
      </c>
      <c r="D408">
        <v>817491</v>
      </c>
      <c r="E408">
        <v>33046</v>
      </c>
      <c r="F408">
        <v>5379</v>
      </c>
      <c r="G408">
        <v>27667</v>
      </c>
      <c r="H408">
        <v>24</v>
      </c>
      <c r="I408">
        <v>353</v>
      </c>
      <c r="J408">
        <v>1389</v>
      </c>
      <c r="K408">
        <v>3613</v>
      </c>
      <c r="L408">
        <v>5966</v>
      </c>
      <c r="M408">
        <v>18821</v>
      </c>
      <c r="N408">
        <v>2880</v>
      </c>
    </row>
    <row r="409" spans="2:14" x14ac:dyDescent="0.2">
      <c r="B409" s="5" t="s">
        <v>250</v>
      </c>
      <c r="C409">
        <v>2004</v>
      </c>
      <c r="D409">
        <v>830364</v>
      </c>
      <c r="E409">
        <v>30992</v>
      </c>
      <c r="F409">
        <v>4720</v>
      </c>
      <c r="G409">
        <v>26272</v>
      </c>
      <c r="H409">
        <v>17</v>
      </c>
      <c r="I409">
        <v>345</v>
      </c>
      <c r="J409">
        <v>1218</v>
      </c>
      <c r="K409">
        <v>3140</v>
      </c>
      <c r="L409">
        <v>5383</v>
      </c>
      <c r="M409">
        <v>18742</v>
      </c>
      <c r="N409">
        <v>2147</v>
      </c>
    </row>
    <row r="410" spans="2:14" x14ac:dyDescent="0.2">
      <c r="B410" s="5" t="s">
        <v>251</v>
      </c>
      <c r="C410">
        <v>1960</v>
      </c>
      <c r="D410">
        <v>4951560</v>
      </c>
      <c r="E410">
        <v>133919</v>
      </c>
      <c r="F410">
        <v>11061</v>
      </c>
      <c r="G410">
        <v>122858</v>
      </c>
      <c r="H410">
        <v>527</v>
      </c>
      <c r="I410">
        <v>403</v>
      </c>
      <c r="J410">
        <v>4005</v>
      </c>
      <c r="K410">
        <v>6126</v>
      </c>
      <c r="L410">
        <v>39966</v>
      </c>
      <c r="M410">
        <v>73603</v>
      </c>
      <c r="N410">
        <v>9289</v>
      </c>
    </row>
    <row r="411" spans="2:14" x14ac:dyDescent="0.2">
      <c r="B411" s="5" t="s">
        <v>251</v>
      </c>
      <c r="C411">
        <v>1961</v>
      </c>
      <c r="D411">
        <v>5222000</v>
      </c>
      <c r="E411">
        <v>128520</v>
      </c>
      <c r="F411">
        <v>11376</v>
      </c>
      <c r="G411">
        <v>117144</v>
      </c>
      <c r="H411">
        <v>477</v>
      </c>
      <c r="I411">
        <v>398</v>
      </c>
      <c r="J411">
        <v>3746</v>
      </c>
      <c r="K411">
        <v>6755</v>
      </c>
      <c r="L411">
        <v>37627</v>
      </c>
      <c r="M411">
        <v>70655</v>
      </c>
      <c r="N411">
        <v>8862</v>
      </c>
    </row>
    <row r="412" spans="2:14" x14ac:dyDescent="0.2">
      <c r="B412" s="5" t="s">
        <v>251</v>
      </c>
      <c r="C412">
        <v>1962</v>
      </c>
      <c r="D412">
        <v>5459000</v>
      </c>
      <c r="E412">
        <v>138517</v>
      </c>
      <c r="F412">
        <v>10489</v>
      </c>
      <c r="G412">
        <v>128028</v>
      </c>
      <c r="H412">
        <v>420</v>
      </c>
      <c r="I412">
        <v>318</v>
      </c>
      <c r="J412">
        <v>3457</v>
      </c>
      <c r="K412">
        <v>6294</v>
      </c>
      <c r="L412">
        <v>40575</v>
      </c>
      <c r="M412">
        <v>78266</v>
      </c>
      <c r="N412">
        <v>9187</v>
      </c>
    </row>
    <row r="413" spans="2:14" x14ac:dyDescent="0.2">
      <c r="B413" s="5" t="s">
        <v>251</v>
      </c>
      <c r="C413">
        <v>1963</v>
      </c>
      <c r="D413">
        <v>5652000</v>
      </c>
      <c r="E413">
        <v>157463</v>
      </c>
      <c r="F413">
        <v>12150</v>
      </c>
      <c r="G413">
        <v>145313</v>
      </c>
      <c r="H413">
        <v>463</v>
      </c>
      <c r="I413">
        <v>398</v>
      </c>
      <c r="J413">
        <v>4017</v>
      </c>
      <c r="K413">
        <v>7272</v>
      </c>
      <c r="L413">
        <v>46604</v>
      </c>
      <c r="M413">
        <v>89034</v>
      </c>
      <c r="N413">
        <v>9675</v>
      </c>
    </row>
    <row r="414" spans="2:14" x14ac:dyDescent="0.2">
      <c r="B414" s="5" t="s">
        <v>251</v>
      </c>
      <c r="C414">
        <v>1964</v>
      </c>
      <c r="D414">
        <v>5705000</v>
      </c>
      <c r="E414">
        <v>191580</v>
      </c>
      <c r="F414">
        <v>16539</v>
      </c>
      <c r="G414">
        <v>175041</v>
      </c>
      <c r="H414">
        <v>489</v>
      </c>
      <c r="I414">
        <v>589</v>
      </c>
      <c r="J414">
        <v>4958</v>
      </c>
      <c r="K414">
        <v>10503</v>
      </c>
      <c r="L414">
        <v>54959</v>
      </c>
      <c r="M414">
        <v>108307</v>
      </c>
      <c r="N414">
        <v>11775</v>
      </c>
    </row>
    <row r="415" spans="2:14" x14ac:dyDescent="0.2">
      <c r="B415" s="5" t="s">
        <v>251</v>
      </c>
      <c r="C415">
        <v>1965</v>
      </c>
      <c r="D415">
        <v>5805000</v>
      </c>
      <c r="E415">
        <v>192737</v>
      </c>
      <c r="F415">
        <v>17386</v>
      </c>
      <c r="G415">
        <v>175351</v>
      </c>
      <c r="H415">
        <v>518</v>
      </c>
      <c r="I415">
        <v>771</v>
      </c>
      <c r="J415">
        <v>5146</v>
      </c>
      <c r="K415">
        <v>10951</v>
      </c>
      <c r="L415">
        <v>55556</v>
      </c>
      <c r="M415">
        <v>107733</v>
      </c>
      <c r="N415">
        <v>12062</v>
      </c>
    </row>
    <row r="416" spans="2:14" x14ac:dyDescent="0.2">
      <c r="B416" s="5" t="s">
        <v>251</v>
      </c>
      <c r="C416">
        <v>1966</v>
      </c>
      <c r="D416">
        <v>5941000</v>
      </c>
      <c r="E416">
        <v>220785</v>
      </c>
      <c r="F416">
        <v>20069</v>
      </c>
      <c r="G416">
        <v>200716</v>
      </c>
      <c r="H416">
        <v>612</v>
      </c>
      <c r="I416">
        <v>871</v>
      </c>
      <c r="J416">
        <v>5933</v>
      </c>
      <c r="K416">
        <v>12653</v>
      </c>
      <c r="L416">
        <v>62839</v>
      </c>
      <c r="M416">
        <v>123424</v>
      </c>
      <c r="N416">
        <v>14453</v>
      </c>
    </row>
    <row r="417" spans="2:14" x14ac:dyDescent="0.2">
      <c r="B417" s="5" t="s">
        <v>251</v>
      </c>
      <c r="C417">
        <v>1967</v>
      </c>
      <c r="D417">
        <v>5995000</v>
      </c>
      <c r="E417">
        <v>246011</v>
      </c>
      <c r="F417">
        <v>23399</v>
      </c>
      <c r="G417">
        <v>222612</v>
      </c>
      <c r="H417">
        <v>630</v>
      </c>
      <c r="I417">
        <v>913</v>
      </c>
      <c r="J417">
        <v>7850</v>
      </c>
      <c r="K417">
        <v>14006</v>
      </c>
      <c r="L417">
        <v>73188</v>
      </c>
      <c r="M417">
        <v>132298</v>
      </c>
      <c r="N417">
        <v>17126</v>
      </c>
    </row>
    <row r="418" spans="2:14" x14ac:dyDescent="0.2">
      <c r="B418" s="5" t="s">
        <v>251</v>
      </c>
      <c r="C418">
        <v>1968</v>
      </c>
      <c r="D418">
        <v>6160000</v>
      </c>
      <c r="E418">
        <v>277107</v>
      </c>
      <c r="F418">
        <v>27913</v>
      </c>
      <c r="G418">
        <v>249194</v>
      </c>
      <c r="H418">
        <v>731</v>
      </c>
      <c r="I418">
        <v>1113</v>
      </c>
      <c r="J418">
        <v>9849</v>
      </c>
      <c r="K418">
        <v>16220</v>
      </c>
      <c r="L418">
        <v>81743</v>
      </c>
      <c r="M418">
        <v>147745</v>
      </c>
      <c r="N418">
        <v>19706</v>
      </c>
    </row>
    <row r="419" spans="2:14" x14ac:dyDescent="0.2">
      <c r="B419" s="5" t="s">
        <v>251</v>
      </c>
      <c r="C419">
        <v>1969</v>
      </c>
      <c r="D419">
        <v>6354000</v>
      </c>
      <c r="E419">
        <v>301341</v>
      </c>
      <c r="F419">
        <v>29411</v>
      </c>
      <c r="G419">
        <v>271930</v>
      </c>
      <c r="H419">
        <v>720</v>
      </c>
      <c r="I419">
        <v>1347</v>
      </c>
      <c r="J419">
        <v>10345</v>
      </c>
      <c r="K419">
        <v>16999</v>
      </c>
      <c r="L419">
        <v>86308</v>
      </c>
      <c r="M419">
        <v>161291</v>
      </c>
      <c r="N419">
        <v>24331</v>
      </c>
    </row>
    <row r="420" spans="2:14" x14ac:dyDescent="0.2">
      <c r="B420" s="5" t="s">
        <v>251</v>
      </c>
      <c r="C420">
        <v>1970</v>
      </c>
      <c r="D420">
        <v>6789443</v>
      </c>
      <c r="E420">
        <v>361006</v>
      </c>
      <c r="F420">
        <v>33824</v>
      </c>
      <c r="G420">
        <v>327182</v>
      </c>
      <c r="H420">
        <v>860</v>
      </c>
      <c r="I420">
        <v>1509</v>
      </c>
      <c r="J420">
        <v>12636</v>
      </c>
      <c r="K420">
        <v>18819</v>
      </c>
      <c r="L420">
        <v>106036</v>
      </c>
      <c r="M420">
        <v>194216</v>
      </c>
      <c r="N420">
        <v>26930</v>
      </c>
    </row>
    <row r="421" spans="2:14" x14ac:dyDescent="0.2">
      <c r="B421" s="5" t="s">
        <v>251</v>
      </c>
      <c r="C421">
        <v>1971</v>
      </c>
      <c r="D421">
        <v>7041000</v>
      </c>
      <c r="E421">
        <v>399439</v>
      </c>
      <c r="F421">
        <v>38575</v>
      </c>
      <c r="G421">
        <v>360864</v>
      </c>
      <c r="H421">
        <v>933</v>
      </c>
      <c r="I421">
        <v>1708</v>
      </c>
      <c r="J421">
        <v>13422</v>
      </c>
      <c r="K421">
        <v>22512</v>
      </c>
      <c r="L421">
        <v>118175</v>
      </c>
      <c r="M421">
        <v>215037</v>
      </c>
      <c r="N421">
        <v>27652</v>
      </c>
    </row>
    <row r="422" spans="2:14" x14ac:dyDescent="0.2">
      <c r="B422" s="5" t="s">
        <v>251</v>
      </c>
      <c r="C422">
        <v>1972</v>
      </c>
      <c r="D422">
        <v>7259000</v>
      </c>
      <c r="E422">
        <v>390306</v>
      </c>
      <c r="F422">
        <v>40252</v>
      </c>
      <c r="G422">
        <v>350054</v>
      </c>
      <c r="H422">
        <v>924</v>
      </c>
      <c r="I422">
        <v>1920</v>
      </c>
      <c r="J422">
        <v>13745</v>
      </c>
      <c r="K422">
        <v>23663</v>
      </c>
      <c r="L422">
        <v>116516</v>
      </c>
      <c r="M422">
        <v>206962</v>
      </c>
      <c r="N422">
        <v>26576</v>
      </c>
    </row>
    <row r="423" spans="2:14" x14ac:dyDescent="0.2">
      <c r="B423" s="5" t="s">
        <v>251</v>
      </c>
      <c r="C423">
        <v>1973</v>
      </c>
      <c r="D423">
        <v>7678000</v>
      </c>
      <c r="E423">
        <v>457631</v>
      </c>
      <c r="F423">
        <v>46419</v>
      </c>
      <c r="G423">
        <v>411212</v>
      </c>
      <c r="H423">
        <v>1180</v>
      </c>
      <c r="I423">
        <v>2447</v>
      </c>
      <c r="J423">
        <v>17069</v>
      </c>
      <c r="K423">
        <v>25723</v>
      </c>
      <c r="L423">
        <v>142597</v>
      </c>
      <c r="M423">
        <v>234073</v>
      </c>
      <c r="N423">
        <v>34542</v>
      </c>
    </row>
    <row r="424" spans="2:14" x14ac:dyDescent="0.2">
      <c r="B424" s="5" t="s">
        <v>251</v>
      </c>
      <c r="C424">
        <v>1974</v>
      </c>
      <c r="D424">
        <v>8090000</v>
      </c>
      <c r="E424">
        <v>597636</v>
      </c>
      <c r="F424">
        <v>54821</v>
      </c>
      <c r="G424">
        <v>542815</v>
      </c>
      <c r="H424">
        <v>1191</v>
      </c>
      <c r="I424">
        <v>2910</v>
      </c>
      <c r="J424">
        <v>22263</v>
      </c>
      <c r="K424">
        <v>28457</v>
      </c>
      <c r="L424">
        <v>185042</v>
      </c>
      <c r="M424">
        <v>318708</v>
      </c>
      <c r="N424">
        <v>39065</v>
      </c>
    </row>
    <row r="425" spans="2:14" x14ac:dyDescent="0.2">
      <c r="B425" s="5" t="s">
        <v>251</v>
      </c>
      <c r="C425">
        <v>1975</v>
      </c>
      <c r="D425">
        <v>8357000</v>
      </c>
      <c r="E425">
        <v>645263</v>
      </c>
      <c r="F425">
        <v>57540</v>
      </c>
      <c r="G425">
        <v>587723</v>
      </c>
      <c r="H425">
        <v>1130</v>
      </c>
      <c r="I425">
        <v>2986</v>
      </c>
      <c r="J425">
        <v>20031</v>
      </c>
      <c r="K425">
        <v>33393</v>
      </c>
      <c r="L425">
        <v>196358</v>
      </c>
      <c r="M425">
        <v>354374</v>
      </c>
      <c r="N425">
        <v>36991</v>
      </c>
    </row>
    <row r="426" spans="2:14" x14ac:dyDescent="0.2">
      <c r="B426" s="5" t="s">
        <v>251</v>
      </c>
      <c r="C426">
        <v>1976</v>
      </c>
      <c r="D426">
        <v>8421000</v>
      </c>
      <c r="E426">
        <v>590880</v>
      </c>
      <c r="F426">
        <v>54597</v>
      </c>
      <c r="G426">
        <v>536283</v>
      </c>
      <c r="H426">
        <v>903</v>
      </c>
      <c r="I426">
        <v>3055</v>
      </c>
      <c r="J426">
        <v>15695</v>
      </c>
      <c r="K426">
        <v>34944</v>
      </c>
      <c r="L426">
        <v>164609</v>
      </c>
      <c r="M426">
        <v>343069</v>
      </c>
      <c r="N426">
        <v>28605</v>
      </c>
    </row>
    <row r="427" spans="2:14" x14ac:dyDescent="0.2">
      <c r="B427" s="5" t="s">
        <v>251</v>
      </c>
      <c r="C427">
        <v>1977</v>
      </c>
      <c r="D427">
        <v>8452000</v>
      </c>
      <c r="E427">
        <v>569546</v>
      </c>
      <c r="F427">
        <v>58052</v>
      </c>
      <c r="G427">
        <v>511494</v>
      </c>
      <c r="H427">
        <v>859</v>
      </c>
      <c r="I427">
        <v>3348</v>
      </c>
      <c r="J427">
        <v>15885</v>
      </c>
      <c r="K427">
        <v>37960</v>
      </c>
      <c r="L427">
        <v>157195</v>
      </c>
      <c r="M427">
        <v>324601</v>
      </c>
      <c r="N427">
        <v>29698</v>
      </c>
    </row>
    <row r="428" spans="2:14" x14ac:dyDescent="0.2">
      <c r="B428" s="5" t="s">
        <v>251</v>
      </c>
      <c r="C428">
        <v>1978</v>
      </c>
      <c r="D428">
        <v>8594000</v>
      </c>
      <c r="E428">
        <v>607552</v>
      </c>
      <c r="F428">
        <v>65792</v>
      </c>
      <c r="G428">
        <v>541760</v>
      </c>
      <c r="H428">
        <v>949</v>
      </c>
      <c r="I428">
        <v>3960</v>
      </c>
      <c r="J428">
        <v>17701</v>
      </c>
      <c r="K428">
        <v>43182</v>
      </c>
      <c r="L428">
        <v>170061</v>
      </c>
      <c r="M428">
        <v>338299</v>
      </c>
      <c r="N428">
        <v>33400</v>
      </c>
    </row>
    <row r="429" spans="2:14" x14ac:dyDescent="0.2">
      <c r="B429" s="5" t="s">
        <v>251</v>
      </c>
      <c r="C429">
        <v>1979</v>
      </c>
      <c r="D429">
        <v>8860000</v>
      </c>
      <c r="E429">
        <v>681162</v>
      </c>
      <c r="F429">
        <v>73881</v>
      </c>
      <c r="G429">
        <v>607281</v>
      </c>
      <c r="H429">
        <v>1084</v>
      </c>
      <c r="I429">
        <v>4576</v>
      </c>
      <c r="J429">
        <v>22097</v>
      </c>
      <c r="K429">
        <v>46124</v>
      </c>
      <c r="L429">
        <v>190884</v>
      </c>
      <c r="M429">
        <v>378099</v>
      </c>
      <c r="N429">
        <v>38298</v>
      </c>
    </row>
    <row r="430" spans="2:14" x14ac:dyDescent="0.2">
      <c r="B430" s="5" t="s">
        <v>251</v>
      </c>
      <c r="C430">
        <v>1980</v>
      </c>
      <c r="D430">
        <v>9567112</v>
      </c>
      <c r="E430">
        <v>803825</v>
      </c>
      <c r="F430">
        <v>94095</v>
      </c>
      <c r="G430">
        <v>709730</v>
      </c>
      <c r="H430">
        <v>1387</v>
      </c>
      <c r="I430">
        <v>5439</v>
      </c>
      <c r="J430">
        <v>34015</v>
      </c>
      <c r="K430">
        <v>53254</v>
      </c>
      <c r="L430">
        <v>239825</v>
      </c>
      <c r="M430">
        <v>424223</v>
      </c>
      <c r="N430">
        <v>45682</v>
      </c>
    </row>
    <row r="431" spans="2:14" x14ac:dyDescent="0.2">
      <c r="B431" s="5" t="s">
        <v>251</v>
      </c>
      <c r="C431">
        <v>1981</v>
      </c>
      <c r="D431">
        <v>10166000</v>
      </c>
      <c r="E431">
        <v>816579</v>
      </c>
      <c r="F431">
        <v>98109</v>
      </c>
      <c r="G431">
        <v>718470</v>
      </c>
      <c r="H431">
        <v>1522</v>
      </c>
      <c r="I431">
        <v>5707</v>
      </c>
      <c r="J431">
        <v>35473</v>
      </c>
      <c r="K431">
        <v>55407</v>
      </c>
      <c r="L431">
        <v>241536</v>
      </c>
      <c r="M431">
        <v>431222</v>
      </c>
      <c r="N431">
        <v>45712</v>
      </c>
    </row>
    <row r="432" spans="2:14" x14ac:dyDescent="0.2">
      <c r="B432" s="5" t="s">
        <v>251</v>
      </c>
      <c r="C432">
        <v>1982</v>
      </c>
      <c r="D432">
        <v>10416000</v>
      </c>
      <c r="E432">
        <v>777577</v>
      </c>
      <c r="F432">
        <v>93411</v>
      </c>
      <c r="G432">
        <v>684166</v>
      </c>
      <c r="H432">
        <v>1409</v>
      </c>
      <c r="I432">
        <v>5587</v>
      </c>
      <c r="J432">
        <v>31002</v>
      </c>
      <c r="K432">
        <v>55413</v>
      </c>
      <c r="L432">
        <v>211932</v>
      </c>
      <c r="M432">
        <v>427462</v>
      </c>
      <c r="N432">
        <v>44772</v>
      </c>
    </row>
    <row r="433" spans="2:14" x14ac:dyDescent="0.2">
      <c r="B433" s="5" t="s">
        <v>251</v>
      </c>
      <c r="C433">
        <v>1983</v>
      </c>
      <c r="D433">
        <v>10680000</v>
      </c>
      <c r="E433">
        <v>724226</v>
      </c>
      <c r="F433">
        <v>88292</v>
      </c>
      <c r="G433">
        <v>635934</v>
      </c>
      <c r="H433">
        <v>1199</v>
      </c>
      <c r="I433">
        <v>5170</v>
      </c>
      <c r="J433">
        <v>28126</v>
      </c>
      <c r="K433">
        <v>53797</v>
      </c>
      <c r="L433">
        <v>191902</v>
      </c>
      <c r="M433">
        <v>400796</v>
      </c>
      <c r="N433">
        <v>43236</v>
      </c>
    </row>
    <row r="434" spans="2:14" x14ac:dyDescent="0.2">
      <c r="B434" s="5" t="s">
        <v>251</v>
      </c>
      <c r="C434">
        <v>1984</v>
      </c>
      <c r="D434">
        <v>10976000</v>
      </c>
      <c r="E434">
        <v>748699</v>
      </c>
      <c r="F434">
        <v>95270</v>
      </c>
      <c r="G434">
        <v>653429</v>
      </c>
      <c r="H434">
        <v>1264</v>
      </c>
      <c r="I434">
        <v>5570</v>
      </c>
      <c r="J434">
        <v>30311</v>
      </c>
      <c r="K434">
        <v>58125</v>
      </c>
      <c r="L434">
        <v>198446</v>
      </c>
      <c r="M434">
        <v>408153</v>
      </c>
      <c r="N434">
        <v>46830</v>
      </c>
    </row>
    <row r="435" spans="2:14" x14ac:dyDescent="0.2">
      <c r="B435" s="5" t="s">
        <v>251</v>
      </c>
      <c r="C435">
        <v>1985</v>
      </c>
      <c r="D435">
        <v>11366000</v>
      </c>
      <c r="E435">
        <v>860889</v>
      </c>
      <c r="F435">
        <v>106971</v>
      </c>
      <c r="G435">
        <v>753918</v>
      </c>
      <c r="H435">
        <v>1296</v>
      </c>
      <c r="I435">
        <v>6004</v>
      </c>
      <c r="J435">
        <v>35506</v>
      </c>
      <c r="K435">
        <v>64165</v>
      </c>
      <c r="L435">
        <v>228402</v>
      </c>
      <c r="M435">
        <v>465792</v>
      </c>
      <c r="N435">
        <v>59724</v>
      </c>
    </row>
    <row r="436" spans="2:14" x14ac:dyDescent="0.2">
      <c r="B436" s="5" t="s">
        <v>251</v>
      </c>
      <c r="C436">
        <v>1986</v>
      </c>
      <c r="D436">
        <v>11675000</v>
      </c>
      <c r="E436">
        <v>960664</v>
      </c>
      <c r="F436">
        <v>121013</v>
      </c>
      <c r="G436">
        <v>839651</v>
      </c>
      <c r="H436">
        <v>1371</v>
      </c>
      <c r="I436">
        <v>6152</v>
      </c>
      <c r="J436">
        <v>42822</v>
      </c>
      <c r="K436">
        <v>70668</v>
      </c>
      <c r="L436">
        <v>259331</v>
      </c>
      <c r="M436">
        <v>510496</v>
      </c>
      <c r="N436">
        <v>69824</v>
      </c>
    </row>
    <row r="437" spans="2:14" x14ac:dyDescent="0.2">
      <c r="B437" s="5" t="s">
        <v>251</v>
      </c>
      <c r="C437">
        <v>1987</v>
      </c>
      <c r="D437">
        <v>12023000</v>
      </c>
      <c r="E437">
        <v>1022335</v>
      </c>
      <c r="F437">
        <v>123168</v>
      </c>
      <c r="G437">
        <v>899167</v>
      </c>
      <c r="H437">
        <v>1371</v>
      </c>
      <c r="I437">
        <v>6032</v>
      </c>
      <c r="J437">
        <v>42869</v>
      </c>
      <c r="K437">
        <v>72896</v>
      </c>
      <c r="L437">
        <v>271346</v>
      </c>
      <c r="M437">
        <v>546466</v>
      </c>
      <c r="N437">
        <v>81355</v>
      </c>
    </row>
    <row r="438" spans="2:14" x14ac:dyDescent="0.2">
      <c r="B438" s="5" t="s">
        <v>251</v>
      </c>
      <c r="C438">
        <v>1988</v>
      </c>
      <c r="D438">
        <v>12377000</v>
      </c>
      <c r="E438">
        <v>1106212</v>
      </c>
      <c r="F438">
        <v>138343</v>
      </c>
      <c r="G438">
        <v>967869</v>
      </c>
      <c r="H438">
        <v>1416</v>
      </c>
      <c r="I438">
        <v>6154</v>
      </c>
      <c r="J438">
        <v>49916</v>
      </c>
      <c r="K438">
        <v>80857</v>
      </c>
      <c r="L438">
        <v>283960</v>
      </c>
      <c r="M438">
        <v>589215</v>
      </c>
      <c r="N438">
        <v>94694</v>
      </c>
    </row>
    <row r="439" spans="2:14" x14ac:dyDescent="0.2">
      <c r="B439" s="5" t="s">
        <v>251</v>
      </c>
      <c r="C439">
        <v>1989</v>
      </c>
      <c r="D439">
        <v>12671000</v>
      </c>
      <c r="E439">
        <v>1115617</v>
      </c>
      <c r="F439">
        <v>140575</v>
      </c>
      <c r="G439">
        <v>975042</v>
      </c>
      <c r="H439">
        <v>1405</v>
      </c>
      <c r="I439">
        <v>6299</v>
      </c>
      <c r="J439">
        <v>51188</v>
      </c>
      <c r="K439">
        <v>81683</v>
      </c>
      <c r="L439">
        <v>289254</v>
      </c>
      <c r="M439">
        <v>583702</v>
      </c>
      <c r="N439">
        <v>102086</v>
      </c>
    </row>
    <row r="440" spans="2:14" x14ac:dyDescent="0.2">
      <c r="B440" s="5" t="s">
        <v>251</v>
      </c>
      <c r="C440">
        <v>1990</v>
      </c>
      <c r="D440">
        <v>12937926</v>
      </c>
      <c r="E440">
        <v>1139934</v>
      </c>
      <c r="F440">
        <v>160990</v>
      </c>
      <c r="G440">
        <v>978944</v>
      </c>
      <c r="H440">
        <v>1379</v>
      </c>
      <c r="I440">
        <v>6781</v>
      </c>
      <c r="J440">
        <v>53928</v>
      </c>
      <c r="K440">
        <v>98902</v>
      </c>
      <c r="L440">
        <v>280832</v>
      </c>
      <c r="M440">
        <v>591210</v>
      </c>
      <c r="N440">
        <v>106902</v>
      </c>
    </row>
    <row r="441" spans="2:14" x14ac:dyDescent="0.2">
      <c r="B441" s="5" t="s">
        <v>251</v>
      </c>
      <c r="C441">
        <v>1991</v>
      </c>
      <c r="D441">
        <v>13277000</v>
      </c>
      <c r="E441">
        <v>1134813</v>
      </c>
      <c r="F441">
        <v>157243</v>
      </c>
      <c r="G441">
        <v>977570</v>
      </c>
      <c r="H441">
        <v>1248</v>
      </c>
      <c r="I441">
        <v>6865</v>
      </c>
      <c r="J441">
        <v>53083</v>
      </c>
      <c r="K441">
        <v>96047</v>
      </c>
      <c r="L441">
        <v>266313</v>
      </c>
      <c r="M441">
        <v>607222</v>
      </c>
      <c r="N441">
        <v>104035</v>
      </c>
    </row>
    <row r="442" spans="2:14" x14ac:dyDescent="0.2">
      <c r="B442" s="5" t="s">
        <v>251</v>
      </c>
      <c r="C442">
        <v>1992</v>
      </c>
      <c r="D442">
        <v>13488000</v>
      </c>
      <c r="E442">
        <v>1127360</v>
      </c>
      <c r="F442">
        <v>162827</v>
      </c>
      <c r="G442">
        <v>964533</v>
      </c>
      <c r="H442">
        <v>1208</v>
      </c>
      <c r="I442">
        <v>7310</v>
      </c>
      <c r="J442">
        <v>49482</v>
      </c>
      <c r="K442">
        <v>104827</v>
      </c>
      <c r="L442">
        <v>254755</v>
      </c>
      <c r="M442">
        <v>598093</v>
      </c>
      <c r="N442">
        <v>111685</v>
      </c>
    </row>
    <row r="443" spans="2:14" x14ac:dyDescent="0.2">
      <c r="B443" s="5" t="s">
        <v>251</v>
      </c>
      <c r="C443">
        <v>1993</v>
      </c>
      <c r="D443">
        <v>13679000</v>
      </c>
      <c r="E443">
        <v>1142338</v>
      </c>
      <c r="F443">
        <v>164975</v>
      </c>
      <c r="G443">
        <v>977363</v>
      </c>
      <c r="H443">
        <v>1224</v>
      </c>
      <c r="I443">
        <v>7359</v>
      </c>
      <c r="J443">
        <v>48913</v>
      </c>
      <c r="K443">
        <v>107479</v>
      </c>
      <c r="L443">
        <v>251063</v>
      </c>
      <c r="M443">
        <v>603784</v>
      </c>
      <c r="N443">
        <v>122516</v>
      </c>
    </row>
    <row r="444" spans="2:14" x14ac:dyDescent="0.2">
      <c r="B444" s="5" t="s">
        <v>251</v>
      </c>
      <c r="C444">
        <v>1994</v>
      </c>
      <c r="D444">
        <v>13953000</v>
      </c>
      <c r="E444">
        <v>1151121</v>
      </c>
      <c r="F444">
        <v>160016</v>
      </c>
      <c r="G444">
        <v>991105</v>
      </c>
      <c r="H444">
        <v>1165</v>
      </c>
      <c r="I444">
        <v>7301</v>
      </c>
      <c r="J444">
        <v>45871</v>
      </c>
      <c r="K444">
        <v>105679</v>
      </c>
      <c r="L444">
        <v>237341</v>
      </c>
      <c r="M444">
        <v>626578</v>
      </c>
      <c r="N444">
        <v>127186</v>
      </c>
    </row>
    <row r="445" spans="2:14" x14ac:dyDescent="0.2">
      <c r="B445" s="5" t="s">
        <v>251</v>
      </c>
      <c r="C445">
        <v>1995</v>
      </c>
      <c r="D445">
        <v>14166000</v>
      </c>
      <c r="E445">
        <v>1090999</v>
      </c>
      <c r="F445">
        <v>151711</v>
      </c>
      <c r="G445">
        <v>939288</v>
      </c>
      <c r="H445">
        <v>1037</v>
      </c>
      <c r="I445">
        <v>6887</v>
      </c>
      <c r="J445">
        <v>42485</v>
      </c>
      <c r="K445">
        <v>101302</v>
      </c>
      <c r="L445">
        <v>215657</v>
      </c>
      <c r="M445">
        <v>612311</v>
      </c>
      <c r="N445">
        <v>111320</v>
      </c>
    </row>
    <row r="446" spans="2:14" x14ac:dyDescent="0.2">
      <c r="B446" s="5" t="s">
        <v>251</v>
      </c>
      <c r="C446">
        <v>1996</v>
      </c>
      <c r="D446">
        <v>14400000</v>
      </c>
      <c r="E446">
        <v>1079623</v>
      </c>
      <c r="F446">
        <v>151350</v>
      </c>
      <c r="G446">
        <v>928273</v>
      </c>
      <c r="H446">
        <v>1077</v>
      </c>
      <c r="I446">
        <v>7508</v>
      </c>
      <c r="J446">
        <v>41643</v>
      </c>
      <c r="K446">
        <v>101122</v>
      </c>
      <c r="L446">
        <v>219056</v>
      </c>
      <c r="M446">
        <v>605448</v>
      </c>
      <c r="N446">
        <v>103769</v>
      </c>
    </row>
    <row r="447" spans="2:14" x14ac:dyDescent="0.2">
      <c r="B447" s="5" t="s">
        <v>251</v>
      </c>
      <c r="C447">
        <v>1997</v>
      </c>
      <c r="D447">
        <v>14654000</v>
      </c>
      <c r="E447">
        <v>1065609</v>
      </c>
      <c r="F447">
        <v>149996</v>
      </c>
      <c r="G447">
        <v>915613</v>
      </c>
      <c r="H447">
        <v>1012</v>
      </c>
      <c r="I447">
        <v>7599</v>
      </c>
      <c r="J447">
        <v>40459</v>
      </c>
      <c r="K447">
        <v>100926</v>
      </c>
      <c r="L447">
        <v>213926</v>
      </c>
      <c r="M447">
        <v>594492</v>
      </c>
      <c r="N447">
        <v>107195</v>
      </c>
    </row>
    <row r="448" spans="2:14" x14ac:dyDescent="0.2">
      <c r="B448" s="5" t="s">
        <v>251</v>
      </c>
      <c r="C448">
        <v>1998</v>
      </c>
      <c r="D448">
        <v>14916000</v>
      </c>
      <c r="E448">
        <v>1027123</v>
      </c>
      <c r="F448">
        <v>140016</v>
      </c>
      <c r="G448">
        <v>887107</v>
      </c>
      <c r="H448">
        <v>967</v>
      </c>
      <c r="I448">
        <v>7404</v>
      </c>
      <c r="J448">
        <v>36198</v>
      </c>
      <c r="K448">
        <v>95447</v>
      </c>
      <c r="L448">
        <v>203105</v>
      </c>
      <c r="M448">
        <v>579752</v>
      </c>
      <c r="N448">
        <v>104250</v>
      </c>
    </row>
    <row r="449" spans="2:14" x14ac:dyDescent="0.2">
      <c r="B449" s="5" t="s">
        <v>251</v>
      </c>
      <c r="C449">
        <v>1999</v>
      </c>
      <c r="D449">
        <v>15111244</v>
      </c>
      <c r="E449">
        <v>937718</v>
      </c>
      <c r="F449">
        <v>129044</v>
      </c>
      <c r="G449">
        <v>808674</v>
      </c>
      <c r="H449">
        <v>859</v>
      </c>
      <c r="I449">
        <v>6990</v>
      </c>
      <c r="J449">
        <v>31969</v>
      </c>
      <c r="K449">
        <v>89226</v>
      </c>
      <c r="L449">
        <v>181378</v>
      </c>
      <c r="M449">
        <v>534105</v>
      </c>
      <c r="N449">
        <v>93191</v>
      </c>
    </row>
    <row r="450" spans="2:14" x14ac:dyDescent="0.2">
      <c r="B450" s="5" t="s">
        <v>251</v>
      </c>
      <c r="C450">
        <v>2000</v>
      </c>
      <c r="D450">
        <v>15982378</v>
      </c>
      <c r="E450">
        <v>910154</v>
      </c>
      <c r="F450">
        <v>129777</v>
      </c>
      <c r="G450">
        <v>780377</v>
      </c>
      <c r="H450">
        <v>903</v>
      </c>
      <c r="I450">
        <v>7057</v>
      </c>
      <c r="J450">
        <v>31809</v>
      </c>
      <c r="K450">
        <v>90008</v>
      </c>
      <c r="L450">
        <v>172898</v>
      </c>
      <c r="M450">
        <v>518298</v>
      </c>
      <c r="N450">
        <v>89181</v>
      </c>
    </row>
    <row r="451" spans="2:14" x14ac:dyDescent="0.2">
      <c r="B451" s="5" t="s">
        <v>251</v>
      </c>
      <c r="C451">
        <v>2001</v>
      </c>
      <c r="D451">
        <v>16396515</v>
      </c>
      <c r="E451">
        <v>913230</v>
      </c>
      <c r="F451">
        <v>130713</v>
      </c>
      <c r="G451">
        <v>782517</v>
      </c>
      <c r="H451">
        <v>874</v>
      </c>
      <c r="I451">
        <v>6641</v>
      </c>
      <c r="J451">
        <v>32867</v>
      </c>
      <c r="K451">
        <v>90331</v>
      </c>
      <c r="L451">
        <v>176052</v>
      </c>
      <c r="M451">
        <v>516548</v>
      </c>
      <c r="N451">
        <v>89917</v>
      </c>
    </row>
    <row r="452" spans="2:14" x14ac:dyDescent="0.2">
      <c r="B452" s="5" t="s">
        <v>251</v>
      </c>
      <c r="C452">
        <v>2002</v>
      </c>
      <c r="D452">
        <v>16713149</v>
      </c>
      <c r="E452">
        <v>905957</v>
      </c>
      <c r="F452">
        <v>128721</v>
      </c>
      <c r="G452">
        <v>777236</v>
      </c>
      <c r="H452">
        <v>911</v>
      </c>
      <c r="I452">
        <v>6753</v>
      </c>
      <c r="J452">
        <v>32581</v>
      </c>
      <c r="K452">
        <v>88476</v>
      </c>
      <c r="L452">
        <v>177242</v>
      </c>
      <c r="M452">
        <v>511478</v>
      </c>
      <c r="N452">
        <v>88516</v>
      </c>
    </row>
    <row r="453" spans="2:14" x14ac:dyDescent="0.2">
      <c r="B453" s="5" t="s">
        <v>251</v>
      </c>
      <c r="C453">
        <v>2003</v>
      </c>
      <c r="D453">
        <v>17019068</v>
      </c>
      <c r="E453">
        <v>881976</v>
      </c>
      <c r="F453">
        <v>124280</v>
      </c>
      <c r="G453">
        <v>757696</v>
      </c>
      <c r="H453">
        <v>924</v>
      </c>
      <c r="I453">
        <v>6727</v>
      </c>
      <c r="J453">
        <v>31523</v>
      </c>
      <c r="K453">
        <v>85106</v>
      </c>
      <c r="L453">
        <v>170644</v>
      </c>
      <c r="M453">
        <v>505489</v>
      </c>
      <c r="N453">
        <v>81563</v>
      </c>
    </row>
    <row r="454" spans="2:14" x14ac:dyDescent="0.2">
      <c r="B454" s="5" t="s">
        <v>251</v>
      </c>
      <c r="C454">
        <v>2004</v>
      </c>
      <c r="D454">
        <v>17397161</v>
      </c>
      <c r="E454">
        <v>850895</v>
      </c>
      <c r="F454">
        <v>123754</v>
      </c>
      <c r="G454">
        <v>727141</v>
      </c>
      <c r="H454">
        <v>946</v>
      </c>
      <c r="I454">
        <v>6612</v>
      </c>
      <c r="J454">
        <v>29997</v>
      </c>
      <c r="K454">
        <v>86199</v>
      </c>
      <c r="L454">
        <v>166332</v>
      </c>
      <c r="M454">
        <v>482484</v>
      </c>
      <c r="N454">
        <v>78325</v>
      </c>
    </row>
    <row r="455" spans="2:14" x14ac:dyDescent="0.2">
      <c r="B455" s="5" t="s">
        <v>252</v>
      </c>
      <c r="C455">
        <v>1960</v>
      </c>
      <c r="D455">
        <v>3943116</v>
      </c>
      <c r="E455">
        <v>55515</v>
      </c>
      <c r="F455">
        <v>6262</v>
      </c>
      <c r="G455">
        <v>49253</v>
      </c>
      <c r="H455">
        <v>469</v>
      </c>
      <c r="I455">
        <v>294</v>
      </c>
      <c r="J455">
        <v>974</v>
      </c>
      <c r="K455">
        <v>4525</v>
      </c>
      <c r="L455">
        <v>15461</v>
      </c>
      <c r="M455">
        <v>27979</v>
      </c>
      <c r="N455">
        <v>5813</v>
      </c>
    </row>
    <row r="456" spans="2:14" x14ac:dyDescent="0.2">
      <c r="B456" s="5" t="s">
        <v>252</v>
      </c>
      <c r="C456">
        <v>1961</v>
      </c>
      <c r="D456">
        <v>3987000</v>
      </c>
      <c r="E456">
        <v>59714</v>
      </c>
      <c r="F456">
        <v>6269</v>
      </c>
      <c r="G456">
        <v>53445</v>
      </c>
      <c r="H456">
        <v>400</v>
      </c>
      <c r="I456">
        <v>380</v>
      </c>
      <c r="J456">
        <v>1129</v>
      </c>
      <c r="K456">
        <v>4360</v>
      </c>
      <c r="L456">
        <v>17439</v>
      </c>
      <c r="M456">
        <v>29746</v>
      </c>
      <c r="N456">
        <v>6260</v>
      </c>
    </row>
    <row r="457" spans="2:14" x14ac:dyDescent="0.2">
      <c r="B457" s="5" t="s">
        <v>252</v>
      </c>
      <c r="C457">
        <v>1962</v>
      </c>
      <c r="D457">
        <v>4100000</v>
      </c>
      <c r="E457">
        <v>63360</v>
      </c>
      <c r="F457">
        <v>6200</v>
      </c>
      <c r="G457">
        <v>57160</v>
      </c>
      <c r="H457">
        <v>422</v>
      </c>
      <c r="I457">
        <v>439</v>
      </c>
      <c r="J457">
        <v>1301</v>
      </c>
      <c r="K457">
        <v>4038</v>
      </c>
      <c r="L457">
        <v>18872</v>
      </c>
      <c r="M457">
        <v>30436</v>
      </c>
      <c r="N457">
        <v>7852</v>
      </c>
    </row>
    <row r="458" spans="2:14" x14ac:dyDescent="0.2">
      <c r="B458" s="5" t="s">
        <v>252</v>
      </c>
      <c r="C458">
        <v>1963</v>
      </c>
      <c r="D458">
        <v>4140000</v>
      </c>
      <c r="E458">
        <v>69860</v>
      </c>
      <c r="F458">
        <v>7019</v>
      </c>
      <c r="G458">
        <v>62841</v>
      </c>
      <c r="H458">
        <v>390</v>
      </c>
      <c r="I458">
        <v>396</v>
      </c>
      <c r="J458">
        <v>1410</v>
      </c>
      <c r="K458">
        <v>4823</v>
      </c>
      <c r="L458">
        <v>19400</v>
      </c>
      <c r="M458">
        <v>34843</v>
      </c>
      <c r="N458">
        <v>8598</v>
      </c>
    </row>
    <row r="459" spans="2:14" x14ac:dyDescent="0.2">
      <c r="B459" s="5" t="s">
        <v>252</v>
      </c>
      <c r="C459">
        <v>1964</v>
      </c>
      <c r="D459">
        <v>4294000</v>
      </c>
      <c r="E459">
        <v>78894</v>
      </c>
      <c r="F459">
        <v>8285</v>
      </c>
      <c r="G459">
        <v>70609</v>
      </c>
      <c r="H459">
        <v>503</v>
      </c>
      <c r="I459">
        <v>529</v>
      </c>
      <c r="J459">
        <v>1445</v>
      </c>
      <c r="K459">
        <v>5808</v>
      </c>
      <c r="L459">
        <v>22706</v>
      </c>
      <c r="M459">
        <v>37954</v>
      </c>
      <c r="N459">
        <v>9949</v>
      </c>
    </row>
    <row r="460" spans="2:14" x14ac:dyDescent="0.2">
      <c r="B460" s="5" t="s">
        <v>252</v>
      </c>
      <c r="C460">
        <v>1965</v>
      </c>
      <c r="D460">
        <v>4357000</v>
      </c>
      <c r="E460">
        <v>76871</v>
      </c>
      <c r="F460">
        <v>8777</v>
      </c>
      <c r="G460">
        <v>68094</v>
      </c>
      <c r="H460">
        <v>491</v>
      </c>
      <c r="I460">
        <v>586</v>
      </c>
      <c r="J460">
        <v>1297</v>
      </c>
      <c r="K460">
        <v>6403</v>
      </c>
      <c r="L460">
        <v>21236</v>
      </c>
      <c r="M460">
        <v>38428</v>
      </c>
      <c r="N460">
        <v>8430</v>
      </c>
    </row>
    <row r="461" spans="2:14" x14ac:dyDescent="0.2">
      <c r="B461" s="5" t="s">
        <v>252</v>
      </c>
      <c r="C461">
        <v>1966</v>
      </c>
      <c r="D461">
        <v>4459000</v>
      </c>
      <c r="E461">
        <v>83820</v>
      </c>
      <c r="F461">
        <v>9066</v>
      </c>
      <c r="G461">
        <v>74754</v>
      </c>
      <c r="H461">
        <v>504</v>
      </c>
      <c r="I461">
        <v>650</v>
      </c>
      <c r="J461">
        <v>1555</v>
      </c>
      <c r="K461">
        <v>6357</v>
      </c>
      <c r="L461">
        <v>24580</v>
      </c>
      <c r="M461">
        <v>42070</v>
      </c>
      <c r="N461">
        <v>8104</v>
      </c>
    </row>
    <row r="462" spans="2:14" x14ac:dyDescent="0.2">
      <c r="B462" s="5" t="s">
        <v>252</v>
      </c>
      <c r="C462">
        <v>1967</v>
      </c>
      <c r="D462">
        <v>4509000</v>
      </c>
      <c r="E462">
        <v>88117</v>
      </c>
      <c r="F462">
        <v>8536</v>
      </c>
      <c r="G462">
        <v>79581</v>
      </c>
      <c r="H462">
        <v>501</v>
      </c>
      <c r="I462">
        <v>561</v>
      </c>
      <c r="J462">
        <v>1682</v>
      </c>
      <c r="K462">
        <v>5792</v>
      </c>
      <c r="L462">
        <v>26667</v>
      </c>
      <c r="M462">
        <v>43900</v>
      </c>
      <c r="N462">
        <v>9014</v>
      </c>
    </row>
    <row r="463" spans="2:14" x14ac:dyDescent="0.2">
      <c r="B463" s="5" t="s">
        <v>252</v>
      </c>
      <c r="C463">
        <v>1968</v>
      </c>
      <c r="D463">
        <v>4588000</v>
      </c>
      <c r="E463">
        <v>98924</v>
      </c>
      <c r="F463">
        <v>9903</v>
      </c>
      <c r="G463">
        <v>89021</v>
      </c>
      <c r="H463">
        <v>636</v>
      </c>
      <c r="I463">
        <v>619</v>
      </c>
      <c r="J463">
        <v>2181</v>
      </c>
      <c r="K463">
        <v>6467</v>
      </c>
      <c r="L463">
        <v>30317</v>
      </c>
      <c r="M463">
        <v>47858</v>
      </c>
      <c r="N463">
        <v>10846</v>
      </c>
    </row>
    <row r="464" spans="2:14" x14ac:dyDescent="0.2">
      <c r="B464" s="5" t="s">
        <v>252</v>
      </c>
      <c r="C464">
        <v>1969</v>
      </c>
      <c r="D464">
        <v>4641000</v>
      </c>
      <c r="E464">
        <v>111359</v>
      </c>
      <c r="F464">
        <v>11235</v>
      </c>
      <c r="G464">
        <v>100124</v>
      </c>
      <c r="H464">
        <v>551</v>
      </c>
      <c r="I464">
        <v>794</v>
      </c>
      <c r="J464">
        <v>2895</v>
      </c>
      <c r="K464">
        <v>6995</v>
      </c>
      <c r="L464">
        <v>32555</v>
      </c>
      <c r="M464">
        <v>54897</v>
      </c>
      <c r="N464">
        <v>12672</v>
      </c>
    </row>
    <row r="465" spans="2:14" x14ac:dyDescent="0.2">
      <c r="B465" s="5" t="s">
        <v>252</v>
      </c>
      <c r="C465">
        <v>1970</v>
      </c>
      <c r="D465">
        <v>4589575</v>
      </c>
      <c r="E465">
        <v>132253</v>
      </c>
      <c r="F465">
        <v>13976</v>
      </c>
      <c r="G465">
        <v>118277</v>
      </c>
      <c r="H465">
        <v>702</v>
      </c>
      <c r="I465">
        <v>740</v>
      </c>
      <c r="J465">
        <v>4395</v>
      </c>
      <c r="K465">
        <v>8139</v>
      </c>
      <c r="L465">
        <v>41301</v>
      </c>
      <c r="M465">
        <v>62812</v>
      </c>
      <c r="N465">
        <v>14164</v>
      </c>
    </row>
    <row r="466" spans="2:14" x14ac:dyDescent="0.2">
      <c r="B466" s="5" t="s">
        <v>252</v>
      </c>
      <c r="C466">
        <v>1971</v>
      </c>
      <c r="D466">
        <v>4664000</v>
      </c>
      <c r="E466">
        <v>142152</v>
      </c>
      <c r="F466">
        <v>15898</v>
      </c>
      <c r="G466">
        <v>126254</v>
      </c>
      <c r="H466">
        <v>745</v>
      </c>
      <c r="I466">
        <v>1004</v>
      </c>
      <c r="J466">
        <v>4858</v>
      </c>
      <c r="K466">
        <v>9291</v>
      </c>
      <c r="L466">
        <v>49003</v>
      </c>
      <c r="M466">
        <v>63173</v>
      </c>
      <c r="N466">
        <v>14078</v>
      </c>
    </row>
    <row r="467" spans="2:14" x14ac:dyDescent="0.2">
      <c r="B467" s="5" t="s">
        <v>252</v>
      </c>
      <c r="C467">
        <v>1972</v>
      </c>
      <c r="D467">
        <v>4720000</v>
      </c>
      <c r="E467">
        <v>144045</v>
      </c>
      <c r="F467">
        <v>17823</v>
      </c>
      <c r="G467">
        <v>126222</v>
      </c>
      <c r="H467">
        <v>871</v>
      </c>
      <c r="I467">
        <v>984</v>
      </c>
      <c r="J467">
        <v>6340</v>
      </c>
      <c r="K467">
        <v>9628</v>
      </c>
      <c r="L467">
        <v>51056</v>
      </c>
      <c r="M467">
        <v>60689</v>
      </c>
      <c r="N467">
        <v>14477</v>
      </c>
    </row>
    <row r="468" spans="2:14" x14ac:dyDescent="0.2">
      <c r="B468" s="5" t="s">
        <v>252</v>
      </c>
      <c r="C468">
        <v>1973</v>
      </c>
      <c r="D468">
        <v>4786000</v>
      </c>
      <c r="E468">
        <v>164175</v>
      </c>
      <c r="F468">
        <v>19738</v>
      </c>
      <c r="G468">
        <v>144437</v>
      </c>
      <c r="H468">
        <v>834</v>
      </c>
      <c r="I468">
        <v>1236</v>
      </c>
      <c r="J468">
        <v>7565</v>
      </c>
      <c r="K468">
        <v>10103</v>
      </c>
      <c r="L468">
        <v>60726</v>
      </c>
      <c r="M468">
        <v>66558</v>
      </c>
      <c r="N468">
        <v>17153</v>
      </c>
    </row>
    <row r="469" spans="2:14" x14ac:dyDescent="0.2">
      <c r="B469" s="5" t="s">
        <v>252</v>
      </c>
      <c r="C469">
        <v>1974</v>
      </c>
      <c r="D469">
        <v>4882000</v>
      </c>
      <c r="E469">
        <v>191004</v>
      </c>
      <c r="F469">
        <v>21587</v>
      </c>
      <c r="G469">
        <v>169417</v>
      </c>
      <c r="H469">
        <v>868</v>
      </c>
      <c r="I469">
        <v>1323</v>
      </c>
      <c r="J469">
        <v>8617</v>
      </c>
      <c r="K469">
        <v>10779</v>
      </c>
      <c r="L469">
        <v>71394</v>
      </c>
      <c r="M469">
        <v>81078</v>
      </c>
      <c r="N469">
        <v>16945</v>
      </c>
    </row>
    <row r="470" spans="2:14" x14ac:dyDescent="0.2">
      <c r="B470" s="5" t="s">
        <v>252</v>
      </c>
      <c r="C470">
        <v>1975</v>
      </c>
      <c r="D470">
        <v>4926000</v>
      </c>
      <c r="E470">
        <v>227874</v>
      </c>
      <c r="F470">
        <v>22608</v>
      </c>
      <c r="G470">
        <v>205266</v>
      </c>
      <c r="H470">
        <v>711</v>
      </c>
      <c r="I470">
        <v>1251</v>
      </c>
      <c r="J470">
        <v>8204</v>
      </c>
      <c r="K470">
        <v>12442</v>
      </c>
      <c r="L470">
        <v>77867</v>
      </c>
      <c r="M470">
        <v>110762</v>
      </c>
      <c r="N470">
        <v>16637</v>
      </c>
    </row>
    <row r="471" spans="2:14" x14ac:dyDescent="0.2">
      <c r="B471" s="5" t="s">
        <v>252</v>
      </c>
      <c r="C471">
        <v>1976</v>
      </c>
      <c r="D471">
        <v>4970000</v>
      </c>
      <c r="E471">
        <v>239032</v>
      </c>
      <c r="F471">
        <v>21030</v>
      </c>
      <c r="G471">
        <v>218002</v>
      </c>
      <c r="H471">
        <v>692</v>
      </c>
      <c r="I471">
        <v>1240</v>
      </c>
      <c r="J471">
        <v>7076</v>
      </c>
      <c r="K471">
        <v>12022</v>
      </c>
      <c r="L471">
        <v>71984</v>
      </c>
      <c r="M471">
        <v>130130</v>
      </c>
      <c r="N471">
        <v>15888</v>
      </c>
    </row>
    <row r="472" spans="2:14" x14ac:dyDescent="0.2">
      <c r="B472" s="5" t="s">
        <v>252</v>
      </c>
      <c r="C472">
        <v>1977</v>
      </c>
      <c r="D472">
        <v>5048000</v>
      </c>
      <c r="E472">
        <v>214998</v>
      </c>
      <c r="F472">
        <v>22203</v>
      </c>
      <c r="G472">
        <v>192795</v>
      </c>
      <c r="H472">
        <v>593</v>
      </c>
      <c r="I472">
        <v>1570</v>
      </c>
      <c r="J472">
        <v>7094</v>
      </c>
      <c r="K472">
        <v>12946</v>
      </c>
      <c r="L472">
        <v>68205</v>
      </c>
      <c r="M472">
        <v>109554</v>
      </c>
      <c r="N472">
        <v>15036</v>
      </c>
    </row>
    <row r="473" spans="2:14" x14ac:dyDescent="0.2">
      <c r="B473" s="5" t="s">
        <v>252</v>
      </c>
      <c r="C473">
        <v>1978</v>
      </c>
      <c r="D473">
        <v>5084000</v>
      </c>
      <c r="E473">
        <v>242573</v>
      </c>
      <c r="F473">
        <v>24545</v>
      </c>
      <c r="G473">
        <v>218028</v>
      </c>
      <c r="H473">
        <v>731</v>
      </c>
      <c r="I473">
        <v>1928</v>
      </c>
      <c r="J473">
        <v>8454</v>
      </c>
      <c r="K473">
        <v>13432</v>
      </c>
      <c r="L473">
        <v>75022</v>
      </c>
      <c r="M473">
        <v>124880</v>
      </c>
      <c r="N473">
        <v>18126</v>
      </c>
    </row>
    <row r="474" spans="2:14" x14ac:dyDescent="0.2">
      <c r="B474" s="5" t="s">
        <v>252</v>
      </c>
      <c r="C474">
        <v>1979</v>
      </c>
      <c r="D474">
        <v>5118000</v>
      </c>
      <c r="E474">
        <v>277235</v>
      </c>
      <c r="F474">
        <v>28594</v>
      </c>
      <c r="G474">
        <v>248641</v>
      </c>
      <c r="H474">
        <v>877</v>
      </c>
      <c r="I474">
        <v>2216</v>
      </c>
      <c r="J474">
        <v>10939</v>
      </c>
      <c r="K474">
        <v>14562</v>
      </c>
      <c r="L474">
        <v>81579</v>
      </c>
      <c r="M474">
        <v>145758</v>
      </c>
      <c r="N474">
        <v>21304</v>
      </c>
    </row>
    <row r="475" spans="2:14" x14ac:dyDescent="0.2">
      <c r="B475" s="5" t="s">
        <v>252</v>
      </c>
      <c r="C475">
        <v>1980</v>
      </c>
      <c r="D475">
        <v>5400851</v>
      </c>
      <c r="E475">
        <v>302645</v>
      </c>
      <c r="F475">
        <v>29993</v>
      </c>
      <c r="G475">
        <v>272652</v>
      </c>
      <c r="H475">
        <v>743</v>
      </c>
      <c r="I475">
        <v>2391</v>
      </c>
      <c r="J475">
        <v>10670</v>
      </c>
      <c r="K475">
        <v>16189</v>
      </c>
      <c r="L475">
        <v>91773</v>
      </c>
      <c r="M475">
        <v>160764</v>
      </c>
      <c r="N475">
        <v>20115</v>
      </c>
    </row>
    <row r="476" spans="2:14" x14ac:dyDescent="0.2">
      <c r="B476" s="5" t="s">
        <v>252</v>
      </c>
      <c r="C476">
        <v>1981</v>
      </c>
      <c r="D476">
        <v>5569000</v>
      </c>
      <c r="E476">
        <v>313453</v>
      </c>
      <c r="F476">
        <v>30527</v>
      </c>
      <c r="G476">
        <v>282926</v>
      </c>
      <c r="H476">
        <v>960</v>
      </c>
      <c r="I476">
        <v>2362</v>
      </c>
      <c r="J476">
        <v>10938</v>
      </c>
      <c r="K476">
        <v>16267</v>
      </c>
      <c r="L476">
        <v>93121</v>
      </c>
      <c r="M476">
        <v>171170</v>
      </c>
      <c r="N476">
        <v>18635</v>
      </c>
    </row>
    <row r="477" spans="2:14" x14ac:dyDescent="0.2">
      <c r="B477" s="5" t="s">
        <v>252</v>
      </c>
      <c r="C477">
        <v>1982</v>
      </c>
      <c r="D477">
        <v>5639000</v>
      </c>
      <c r="E477">
        <v>294060</v>
      </c>
      <c r="F477">
        <v>26963</v>
      </c>
      <c r="G477">
        <v>267097</v>
      </c>
      <c r="H477">
        <v>713</v>
      </c>
      <c r="I477">
        <v>2242</v>
      </c>
      <c r="J477">
        <v>8716</v>
      </c>
      <c r="K477">
        <v>15292</v>
      </c>
      <c r="L477">
        <v>84469</v>
      </c>
      <c r="M477">
        <v>165049</v>
      </c>
      <c r="N477">
        <v>17579</v>
      </c>
    </row>
    <row r="478" spans="2:14" x14ac:dyDescent="0.2">
      <c r="B478" s="5" t="s">
        <v>252</v>
      </c>
      <c r="C478">
        <v>1983</v>
      </c>
      <c r="D478">
        <v>5732000</v>
      </c>
      <c r="E478">
        <v>258241</v>
      </c>
      <c r="F478">
        <v>26179</v>
      </c>
      <c r="G478">
        <v>232062</v>
      </c>
      <c r="H478">
        <v>483</v>
      </c>
      <c r="I478">
        <v>2021</v>
      </c>
      <c r="J478">
        <v>8267</v>
      </c>
      <c r="K478">
        <v>15408</v>
      </c>
      <c r="L478">
        <v>72614</v>
      </c>
      <c r="M478">
        <v>143398</v>
      </c>
      <c r="N478">
        <v>16050</v>
      </c>
    </row>
    <row r="479" spans="2:14" x14ac:dyDescent="0.2">
      <c r="B479" s="5" t="s">
        <v>252</v>
      </c>
      <c r="C479">
        <v>1984</v>
      </c>
      <c r="D479">
        <v>5837000</v>
      </c>
      <c r="E479">
        <v>262556</v>
      </c>
      <c r="F479">
        <v>27935</v>
      </c>
      <c r="G479">
        <v>234621</v>
      </c>
      <c r="H479">
        <v>546</v>
      </c>
      <c r="I479">
        <v>2356</v>
      </c>
      <c r="J479">
        <v>8414</v>
      </c>
      <c r="K479">
        <v>16619</v>
      </c>
      <c r="L479">
        <v>70310</v>
      </c>
      <c r="M479">
        <v>147251</v>
      </c>
      <c r="N479">
        <v>17060</v>
      </c>
    </row>
    <row r="480" spans="2:14" x14ac:dyDescent="0.2">
      <c r="B480" s="5" t="s">
        <v>252</v>
      </c>
      <c r="C480">
        <v>1985</v>
      </c>
      <c r="D480">
        <v>5976000</v>
      </c>
      <c r="E480">
        <v>305381</v>
      </c>
      <c r="F480">
        <v>30311</v>
      </c>
      <c r="G480">
        <v>275070</v>
      </c>
      <c r="H480">
        <v>620</v>
      </c>
      <c r="I480">
        <v>2587</v>
      </c>
      <c r="J480">
        <v>9812</v>
      </c>
      <c r="K480">
        <v>17292</v>
      </c>
      <c r="L480">
        <v>81070</v>
      </c>
      <c r="M480">
        <v>171950</v>
      </c>
      <c r="N480">
        <v>22050</v>
      </c>
    </row>
    <row r="481" spans="2:14" x14ac:dyDescent="0.2">
      <c r="B481" s="5" t="s">
        <v>252</v>
      </c>
      <c r="C481">
        <v>1986</v>
      </c>
      <c r="D481">
        <v>6104000</v>
      </c>
      <c r="E481">
        <v>332999</v>
      </c>
      <c r="F481">
        <v>35869</v>
      </c>
      <c r="G481">
        <v>297130</v>
      </c>
      <c r="H481">
        <v>686</v>
      </c>
      <c r="I481">
        <v>2678</v>
      </c>
      <c r="J481">
        <v>13056</v>
      </c>
      <c r="K481">
        <v>19449</v>
      </c>
      <c r="L481">
        <v>88695</v>
      </c>
      <c r="M481">
        <v>182171</v>
      </c>
      <c r="N481">
        <v>26264</v>
      </c>
    </row>
    <row r="482" spans="2:14" x14ac:dyDescent="0.2">
      <c r="B482" s="5" t="s">
        <v>252</v>
      </c>
      <c r="C482">
        <v>1987</v>
      </c>
      <c r="D482">
        <v>6222000</v>
      </c>
      <c r="E482">
        <v>360379</v>
      </c>
      <c r="F482">
        <v>35868</v>
      </c>
      <c r="G482">
        <v>324511</v>
      </c>
      <c r="H482">
        <v>735</v>
      </c>
      <c r="I482">
        <v>2681</v>
      </c>
      <c r="J482">
        <v>13014</v>
      </c>
      <c r="K482">
        <v>19438</v>
      </c>
      <c r="L482">
        <v>96572</v>
      </c>
      <c r="M482">
        <v>197302</v>
      </c>
      <c r="N482">
        <v>30637</v>
      </c>
    </row>
    <row r="483" spans="2:14" x14ac:dyDescent="0.2">
      <c r="B483" s="5" t="s">
        <v>252</v>
      </c>
      <c r="C483">
        <v>1988</v>
      </c>
      <c r="D483">
        <v>6401000</v>
      </c>
      <c r="E483">
        <v>404965</v>
      </c>
      <c r="F483">
        <v>42589</v>
      </c>
      <c r="G483">
        <v>362376</v>
      </c>
      <c r="H483">
        <v>748</v>
      </c>
      <c r="I483">
        <v>2970</v>
      </c>
      <c r="J483">
        <v>15593</v>
      </c>
      <c r="K483">
        <v>23278</v>
      </c>
      <c r="L483">
        <v>103106</v>
      </c>
      <c r="M483">
        <v>223768</v>
      </c>
      <c r="N483">
        <v>35502</v>
      </c>
    </row>
    <row r="484" spans="2:14" x14ac:dyDescent="0.2">
      <c r="B484" s="5" t="s">
        <v>252</v>
      </c>
      <c r="C484">
        <v>1989</v>
      </c>
      <c r="D484">
        <v>6436000</v>
      </c>
      <c r="E484">
        <v>455225</v>
      </c>
      <c r="F484">
        <v>47357</v>
      </c>
      <c r="G484">
        <v>407868</v>
      </c>
      <c r="H484">
        <v>820</v>
      </c>
      <c r="I484">
        <v>3150</v>
      </c>
      <c r="J484">
        <v>17450</v>
      </c>
      <c r="K484">
        <v>25937</v>
      </c>
      <c r="L484">
        <v>110215</v>
      </c>
      <c r="M484">
        <v>255578</v>
      </c>
      <c r="N484">
        <v>42075</v>
      </c>
    </row>
    <row r="485" spans="2:14" x14ac:dyDescent="0.2">
      <c r="B485" s="5" t="s">
        <v>252</v>
      </c>
      <c r="C485">
        <v>1990</v>
      </c>
      <c r="D485">
        <v>6478216</v>
      </c>
      <c r="E485">
        <v>438161</v>
      </c>
      <c r="F485">
        <v>48996</v>
      </c>
      <c r="G485">
        <v>389165</v>
      </c>
      <c r="H485">
        <v>767</v>
      </c>
      <c r="I485">
        <v>3472</v>
      </c>
      <c r="J485">
        <v>17067</v>
      </c>
      <c r="K485">
        <v>27690</v>
      </c>
      <c r="L485">
        <v>104905</v>
      </c>
      <c r="M485">
        <v>240623</v>
      </c>
      <c r="N485">
        <v>43637</v>
      </c>
    </row>
    <row r="486" spans="2:14" x14ac:dyDescent="0.2">
      <c r="B486" s="5" t="s">
        <v>252</v>
      </c>
      <c r="C486">
        <v>1991</v>
      </c>
      <c r="D486">
        <v>6623000</v>
      </c>
      <c r="E486">
        <v>430059</v>
      </c>
      <c r="F486">
        <v>48894</v>
      </c>
      <c r="G486">
        <v>381165</v>
      </c>
      <c r="H486">
        <v>849</v>
      </c>
      <c r="I486">
        <v>2800</v>
      </c>
      <c r="J486">
        <v>17762</v>
      </c>
      <c r="K486">
        <v>27483</v>
      </c>
      <c r="L486">
        <v>100317</v>
      </c>
      <c r="M486">
        <v>240359</v>
      </c>
      <c r="N486">
        <v>40489</v>
      </c>
    </row>
    <row r="487" spans="2:14" x14ac:dyDescent="0.2">
      <c r="B487" s="5" t="s">
        <v>252</v>
      </c>
      <c r="C487">
        <v>1992</v>
      </c>
      <c r="D487">
        <v>6751000</v>
      </c>
      <c r="E487">
        <v>432430</v>
      </c>
      <c r="F487">
        <v>49496</v>
      </c>
      <c r="G487">
        <v>382934</v>
      </c>
      <c r="H487">
        <v>741</v>
      </c>
      <c r="I487">
        <v>3057</v>
      </c>
      <c r="J487">
        <v>16863</v>
      </c>
      <c r="K487">
        <v>28835</v>
      </c>
      <c r="L487">
        <v>97402</v>
      </c>
      <c r="M487">
        <v>246619</v>
      </c>
      <c r="N487">
        <v>38913</v>
      </c>
    </row>
    <row r="488" spans="2:14" x14ac:dyDescent="0.2">
      <c r="B488" s="5" t="s">
        <v>252</v>
      </c>
      <c r="C488">
        <v>1993</v>
      </c>
      <c r="D488">
        <v>6917000</v>
      </c>
      <c r="E488">
        <v>428367</v>
      </c>
      <c r="F488">
        <v>50019</v>
      </c>
      <c r="G488">
        <v>378348</v>
      </c>
      <c r="H488">
        <v>789</v>
      </c>
      <c r="I488">
        <v>2448</v>
      </c>
      <c r="J488">
        <v>17154</v>
      </c>
      <c r="K488">
        <v>29628</v>
      </c>
      <c r="L488">
        <v>90423</v>
      </c>
      <c r="M488">
        <v>246849</v>
      </c>
      <c r="N488">
        <v>41076</v>
      </c>
    </row>
    <row r="489" spans="2:14" x14ac:dyDescent="0.2">
      <c r="B489" s="5" t="s">
        <v>252</v>
      </c>
      <c r="C489">
        <v>1994</v>
      </c>
      <c r="D489">
        <v>7055000</v>
      </c>
      <c r="E489">
        <v>424029</v>
      </c>
      <c r="F489">
        <v>47103</v>
      </c>
      <c r="G489">
        <v>376926</v>
      </c>
      <c r="H489">
        <v>703</v>
      </c>
      <c r="I489">
        <v>2448</v>
      </c>
      <c r="J489">
        <v>15703</v>
      </c>
      <c r="K489">
        <v>28249</v>
      </c>
      <c r="L489">
        <v>81406</v>
      </c>
      <c r="M489">
        <v>256208</v>
      </c>
      <c r="N489">
        <v>39312</v>
      </c>
    </row>
    <row r="490" spans="2:14" x14ac:dyDescent="0.2">
      <c r="B490" s="5" t="s">
        <v>252</v>
      </c>
      <c r="C490">
        <v>1995</v>
      </c>
      <c r="D490">
        <v>7201000</v>
      </c>
      <c r="E490">
        <v>432322</v>
      </c>
      <c r="F490">
        <v>47317</v>
      </c>
      <c r="G490">
        <v>385005</v>
      </c>
      <c r="H490">
        <v>683</v>
      </c>
      <c r="I490">
        <v>2539</v>
      </c>
      <c r="J490">
        <v>14777</v>
      </c>
      <c r="K490">
        <v>29318</v>
      </c>
      <c r="L490">
        <v>76324</v>
      </c>
      <c r="M490">
        <v>264872</v>
      </c>
      <c r="N490">
        <v>43809</v>
      </c>
    </row>
    <row r="491" spans="2:14" x14ac:dyDescent="0.2">
      <c r="B491" s="5" t="s">
        <v>252</v>
      </c>
      <c r="C491">
        <v>1996</v>
      </c>
      <c r="D491">
        <v>7353000</v>
      </c>
      <c r="E491">
        <v>463952</v>
      </c>
      <c r="F491">
        <v>46966</v>
      </c>
      <c r="G491">
        <v>416986</v>
      </c>
      <c r="H491">
        <v>630</v>
      </c>
      <c r="I491">
        <v>2357</v>
      </c>
      <c r="J491">
        <v>15100</v>
      </c>
      <c r="K491">
        <v>28879</v>
      </c>
      <c r="L491">
        <v>81968</v>
      </c>
      <c r="M491">
        <v>288803</v>
      </c>
      <c r="N491">
        <v>46215</v>
      </c>
    </row>
    <row r="492" spans="2:14" x14ac:dyDescent="0.2">
      <c r="B492" s="5" t="s">
        <v>252</v>
      </c>
      <c r="C492">
        <v>1997</v>
      </c>
      <c r="D492">
        <v>7486000</v>
      </c>
      <c r="E492">
        <v>433563</v>
      </c>
      <c r="F492">
        <v>45408</v>
      </c>
      <c r="G492">
        <v>388155</v>
      </c>
      <c r="H492">
        <v>563</v>
      </c>
      <c r="I492">
        <v>2328</v>
      </c>
      <c r="J492">
        <v>15473</v>
      </c>
      <c r="K492">
        <v>27044</v>
      </c>
      <c r="L492">
        <v>81320</v>
      </c>
      <c r="M492">
        <v>262263</v>
      </c>
      <c r="N492">
        <v>44572</v>
      </c>
    </row>
    <row r="493" spans="2:14" x14ac:dyDescent="0.2">
      <c r="B493" s="5" t="s">
        <v>252</v>
      </c>
      <c r="C493">
        <v>1998</v>
      </c>
      <c r="D493">
        <v>7642000</v>
      </c>
      <c r="E493">
        <v>417479</v>
      </c>
      <c r="F493">
        <v>43762</v>
      </c>
      <c r="G493">
        <v>373717</v>
      </c>
      <c r="H493">
        <v>618</v>
      </c>
      <c r="I493">
        <v>2322</v>
      </c>
      <c r="J493">
        <v>14308</v>
      </c>
      <c r="K493">
        <v>26514</v>
      </c>
      <c r="L493">
        <v>75720</v>
      </c>
      <c r="M493">
        <v>255459</v>
      </c>
      <c r="N493">
        <v>42538</v>
      </c>
    </row>
    <row r="494" spans="2:14" x14ac:dyDescent="0.2">
      <c r="B494" s="5" t="s">
        <v>252</v>
      </c>
      <c r="C494">
        <v>1999</v>
      </c>
      <c r="D494">
        <v>7788240</v>
      </c>
      <c r="E494">
        <v>400968</v>
      </c>
      <c r="F494">
        <v>41585</v>
      </c>
      <c r="G494">
        <v>359383</v>
      </c>
      <c r="H494">
        <v>583</v>
      </c>
      <c r="I494">
        <v>2319</v>
      </c>
      <c r="J494">
        <v>12962</v>
      </c>
      <c r="K494">
        <v>25721</v>
      </c>
      <c r="L494">
        <v>71429</v>
      </c>
      <c r="M494">
        <v>247834</v>
      </c>
      <c r="N494">
        <v>40120</v>
      </c>
    </row>
    <row r="495" spans="2:14" x14ac:dyDescent="0.2">
      <c r="B495" s="5" t="s">
        <v>252</v>
      </c>
      <c r="C495">
        <v>2000</v>
      </c>
      <c r="D495">
        <v>8186453</v>
      </c>
      <c r="E495">
        <v>388949</v>
      </c>
      <c r="F495">
        <v>41319</v>
      </c>
      <c r="G495">
        <v>347630</v>
      </c>
      <c r="H495">
        <v>651</v>
      </c>
      <c r="I495">
        <v>1968</v>
      </c>
      <c r="J495">
        <v>13250</v>
      </c>
      <c r="K495">
        <v>25450</v>
      </c>
      <c r="L495">
        <v>68488</v>
      </c>
      <c r="M495">
        <v>240440</v>
      </c>
      <c r="N495">
        <v>38702</v>
      </c>
    </row>
    <row r="496" spans="2:14" x14ac:dyDescent="0.2">
      <c r="B496" s="5" t="s">
        <v>252</v>
      </c>
      <c r="C496">
        <v>2001</v>
      </c>
      <c r="D496">
        <v>8383915</v>
      </c>
      <c r="E496">
        <v>389543</v>
      </c>
      <c r="F496">
        <v>41671</v>
      </c>
      <c r="G496">
        <v>347872</v>
      </c>
      <c r="H496">
        <v>598</v>
      </c>
      <c r="I496">
        <v>2180</v>
      </c>
      <c r="J496">
        <v>14402</v>
      </c>
      <c r="K496">
        <v>24491</v>
      </c>
      <c r="L496">
        <v>71799</v>
      </c>
      <c r="M496">
        <v>238484</v>
      </c>
      <c r="N496">
        <v>37589</v>
      </c>
    </row>
    <row r="497" spans="2:14" x14ac:dyDescent="0.2">
      <c r="B497" s="5" t="s">
        <v>252</v>
      </c>
      <c r="C497">
        <v>2002</v>
      </c>
      <c r="D497">
        <v>8560310</v>
      </c>
      <c r="E497">
        <v>385830</v>
      </c>
      <c r="F497">
        <v>39271</v>
      </c>
      <c r="G497">
        <v>346559</v>
      </c>
      <c r="H497">
        <v>606</v>
      </c>
      <c r="I497">
        <v>2108</v>
      </c>
      <c r="J497">
        <v>13432</v>
      </c>
      <c r="K497">
        <v>23125</v>
      </c>
      <c r="L497">
        <v>73932</v>
      </c>
      <c r="M497">
        <v>234591</v>
      </c>
      <c r="N497">
        <v>38036</v>
      </c>
    </row>
    <row r="498" spans="2:14" x14ac:dyDescent="0.2">
      <c r="B498" s="5" t="s">
        <v>252</v>
      </c>
      <c r="C498">
        <v>2003</v>
      </c>
      <c r="D498">
        <v>8684715</v>
      </c>
      <c r="E498">
        <v>408923</v>
      </c>
      <c r="F498">
        <v>39422</v>
      </c>
      <c r="G498">
        <v>369501</v>
      </c>
      <c r="H498">
        <v>656</v>
      </c>
      <c r="I498">
        <v>2233</v>
      </c>
      <c r="J498">
        <v>14055</v>
      </c>
      <c r="K498">
        <v>22478</v>
      </c>
      <c r="L498">
        <v>78961</v>
      </c>
      <c r="M498">
        <v>247169</v>
      </c>
      <c r="N498">
        <v>43371</v>
      </c>
    </row>
    <row r="499" spans="2:14" x14ac:dyDescent="0.2">
      <c r="B499" s="5" t="s">
        <v>252</v>
      </c>
      <c r="C499">
        <v>2004</v>
      </c>
      <c r="D499">
        <v>8829383</v>
      </c>
      <c r="E499">
        <v>416873</v>
      </c>
      <c r="F499">
        <v>40217</v>
      </c>
      <c r="G499">
        <v>376656</v>
      </c>
      <c r="H499">
        <v>613</v>
      </c>
      <c r="I499">
        <v>2387</v>
      </c>
      <c r="J499">
        <v>13656</v>
      </c>
      <c r="K499">
        <v>23561</v>
      </c>
      <c r="L499">
        <v>82992</v>
      </c>
      <c r="M499">
        <v>249426</v>
      </c>
      <c r="N499">
        <v>44238</v>
      </c>
    </row>
    <row r="500" spans="2:14" x14ac:dyDescent="0.2">
      <c r="B500" s="5" t="s">
        <v>253</v>
      </c>
      <c r="C500">
        <v>1960</v>
      </c>
      <c r="D500">
        <v>632772</v>
      </c>
      <c r="E500">
        <v>14543</v>
      </c>
      <c r="F500">
        <v>138</v>
      </c>
      <c r="G500">
        <v>14405</v>
      </c>
      <c r="H500">
        <v>15</v>
      </c>
      <c r="I500">
        <v>21</v>
      </c>
      <c r="J500">
        <v>69</v>
      </c>
      <c r="K500">
        <v>33</v>
      </c>
      <c r="L500">
        <v>3328</v>
      </c>
      <c r="M500">
        <v>9369</v>
      </c>
      <c r="N500">
        <v>1708</v>
      </c>
    </row>
    <row r="501" spans="2:14" x14ac:dyDescent="0.2">
      <c r="B501" s="5" t="s">
        <v>253</v>
      </c>
      <c r="C501">
        <v>1961</v>
      </c>
      <c r="D501">
        <v>657000</v>
      </c>
      <c r="E501">
        <v>16571</v>
      </c>
      <c r="F501">
        <v>161</v>
      </c>
      <c r="G501">
        <v>16410</v>
      </c>
      <c r="H501">
        <v>15</v>
      </c>
      <c r="I501">
        <v>25</v>
      </c>
      <c r="J501">
        <v>70</v>
      </c>
      <c r="K501">
        <v>51</v>
      </c>
      <c r="L501">
        <v>3909</v>
      </c>
      <c r="M501">
        <v>10498</v>
      </c>
      <c r="N501">
        <v>2003</v>
      </c>
    </row>
    <row r="502" spans="2:14" x14ac:dyDescent="0.2">
      <c r="B502" s="5" t="s">
        <v>253</v>
      </c>
      <c r="C502">
        <v>1962</v>
      </c>
      <c r="D502">
        <v>693000</v>
      </c>
      <c r="E502">
        <v>17647</v>
      </c>
      <c r="F502">
        <v>256</v>
      </c>
      <c r="G502">
        <v>17391</v>
      </c>
      <c r="H502">
        <v>20</v>
      </c>
      <c r="I502">
        <v>17</v>
      </c>
      <c r="J502">
        <v>120</v>
      </c>
      <c r="K502">
        <v>99</v>
      </c>
      <c r="L502">
        <v>4485</v>
      </c>
      <c r="M502">
        <v>10693</v>
      </c>
      <c r="N502">
        <v>2213</v>
      </c>
    </row>
    <row r="503" spans="2:14" x14ac:dyDescent="0.2">
      <c r="B503" s="5" t="s">
        <v>253</v>
      </c>
      <c r="C503">
        <v>1963</v>
      </c>
      <c r="D503">
        <v>694000</v>
      </c>
      <c r="E503">
        <v>17645</v>
      </c>
      <c r="F503">
        <v>215</v>
      </c>
      <c r="G503">
        <v>17430</v>
      </c>
      <c r="H503">
        <v>12</v>
      </c>
      <c r="I503">
        <v>18</v>
      </c>
      <c r="J503">
        <v>80</v>
      </c>
      <c r="K503">
        <v>105</v>
      </c>
      <c r="L503">
        <v>4944</v>
      </c>
      <c r="M503">
        <v>10812</v>
      </c>
      <c r="N503">
        <v>1674</v>
      </c>
    </row>
    <row r="504" spans="2:14" x14ac:dyDescent="0.2">
      <c r="B504" s="5" t="s">
        <v>253</v>
      </c>
      <c r="C504">
        <v>1964</v>
      </c>
      <c r="D504">
        <v>701000</v>
      </c>
      <c r="E504">
        <v>19559</v>
      </c>
      <c r="F504">
        <v>575</v>
      </c>
      <c r="G504">
        <v>18984</v>
      </c>
      <c r="H504">
        <v>15</v>
      </c>
      <c r="I504">
        <v>18</v>
      </c>
      <c r="J504">
        <v>95</v>
      </c>
      <c r="K504">
        <v>447</v>
      </c>
      <c r="L504">
        <v>5880</v>
      </c>
      <c r="M504">
        <v>11301</v>
      </c>
      <c r="N504">
        <v>1803</v>
      </c>
    </row>
    <row r="505" spans="2:14" x14ac:dyDescent="0.2">
      <c r="B505" s="5" t="s">
        <v>253</v>
      </c>
      <c r="C505">
        <v>1965</v>
      </c>
      <c r="D505">
        <v>711000</v>
      </c>
      <c r="E505">
        <v>23124</v>
      </c>
      <c r="F505">
        <v>491</v>
      </c>
      <c r="G505">
        <v>22633</v>
      </c>
      <c r="H505">
        <v>23</v>
      </c>
      <c r="I505">
        <v>6</v>
      </c>
      <c r="J505">
        <v>133</v>
      </c>
      <c r="K505">
        <v>329</v>
      </c>
      <c r="L505">
        <v>6974</v>
      </c>
      <c r="M505">
        <v>13078</v>
      </c>
      <c r="N505">
        <v>2581</v>
      </c>
    </row>
    <row r="506" spans="2:14" x14ac:dyDescent="0.2">
      <c r="B506" s="5" t="s">
        <v>253</v>
      </c>
      <c r="C506">
        <v>1966</v>
      </c>
      <c r="D506">
        <v>718000</v>
      </c>
      <c r="E506">
        <v>25153</v>
      </c>
      <c r="F506">
        <v>598</v>
      </c>
      <c r="G506">
        <v>24555</v>
      </c>
      <c r="H506">
        <v>21</v>
      </c>
      <c r="I506">
        <v>35</v>
      </c>
      <c r="J506">
        <v>155</v>
      </c>
      <c r="K506">
        <v>387</v>
      </c>
      <c r="L506">
        <v>8111</v>
      </c>
      <c r="M506">
        <v>14152</v>
      </c>
      <c r="N506">
        <v>2292</v>
      </c>
    </row>
    <row r="507" spans="2:14" x14ac:dyDescent="0.2">
      <c r="B507" s="5" t="s">
        <v>253</v>
      </c>
      <c r="C507">
        <v>1967</v>
      </c>
      <c r="D507">
        <v>739000</v>
      </c>
      <c r="E507">
        <v>27486</v>
      </c>
      <c r="F507">
        <v>591</v>
      </c>
      <c r="G507">
        <v>26895</v>
      </c>
      <c r="H507">
        <v>18</v>
      </c>
      <c r="I507">
        <v>37</v>
      </c>
      <c r="J507">
        <v>146</v>
      </c>
      <c r="K507">
        <v>390</v>
      </c>
      <c r="L507">
        <v>8516</v>
      </c>
      <c r="M507">
        <v>15392</v>
      </c>
      <c r="N507">
        <v>2987</v>
      </c>
    </row>
    <row r="508" spans="2:14" x14ac:dyDescent="0.2">
      <c r="B508" s="5" t="s">
        <v>253</v>
      </c>
      <c r="C508">
        <v>1968</v>
      </c>
      <c r="D508">
        <v>778000</v>
      </c>
      <c r="E508">
        <v>34530</v>
      </c>
      <c r="F508">
        <v>662</v>
      </c>
      <c r="G508">
        <v>33868</v>
      </c>
      <c r="H508">
        <v>22</v>
      </c>
      <c r="I508">
        <v>56</v>
      </c>
      <c r="J508">
        <v>176</v>
      </c>
      <c r="K508">
        <v>408</v>
      </c>
      <c r="L508">
        <v>10610</v>
      </c>
      <c r="M508">
        <v>19323</v>
      </c>
      <c r="N508">
        <v>3935</v>
      </c>
    </row>
    <row r="509" spans="2:14" x14ac:dyDescent="0.2">
      <c r="B509" s="5" t="s">
        <v>253</v>
      </c>
      <c r="C509">
        <v>1969</v>
      </c>
      <c r="D509">
        <v>794000</v>
      </c>
      <c r="E509">
        <v>35991</v>
      </c>
      <c r="F509">
        <v>684</v>
      </c>
      <c r="G509">
        <v>35307</v>
      </c>
      <c r="H509">
        <v>27</v>
      </c>
      <c r="I509">
        <v>97</v>
      </c>
      <c r="J509">
        <v>282</v>
      </c>
      <c r="K509">
        <v>278</v>
      </c>
      <c r="L509">
        <v>10360</v>
      </c>
      <c r="M509">
        <v>20692</v>
      </c>
      <c r="N509">
        <v>4255</v>
      </c>
    </row>
    <row r="510" spans="2:14" x14ac:dyDescent="0.2">
      <c r="B510" s="5" t="s">
        <v>253</v>
      </c>
      <c r="C510">
        <v>1970</v>
      </c>
      <c r="D510">
        <v>769913</v>
      </c>
      <c r="E510">
        <v>40537</v>
      </c>
      <c r="F510">
        <v>938</v>
      </c>
      <c r="G510">
        <v>39599</v>
      </c>
      <c r="H510">
        <v>28</v>
      </c>
      <c r="I510">
        <v>91</v>
      </c>
      <c r="J510">
        <v>487</v>
      </c>
      <c r="K510">
        <v>332</v>
      </c>
      <c r="L510">
        <v>11211</v>
      </c>
      <c r="M510">
        <v>23914</v>
      </c>
      <c r="N510">
        <v>4474</v>
      </c>
    </row>
    <row r="511" spans="2:14" x14ac:dyDescent="0.2">
      <c r="B511" s="5" t="s">
        <v>253</v>
      </c>
      <c r="C511">
        <v>1971</v>
      </c>
      <c r="D511">
        <v>789000</v>
      </c>
      <c r="E511">
        <v>43070</v>
      </c>
      <c r="F511">
        <v>1830</v>
      </c>
      <c r="G511">
        <v>41240</v>
      </c>
      <c r="H511">
        <v>42</v>
      </c>
      <c r="I511">
        <v>138</v>
      </c>
      <c r="J511">
        <v>734</v>
      </c>
      <c r="K511">
        <v>916</v>
      </c>
      <c r="L511">
        <v>11339</v>
      </c>
      <c r="M511">
        <v>25425</v>
      </c>
      <c r="N511">
        <v>4476</v>
      </c>
    </row>
    <row r="512" spans="2:14" x14ac:dyDescent="0.2">
      <c r="B512" s="5" t="s">
        <v>253</v>
      </c>
      <c r="C512">
        <v>1972</v>
      </c>
      <c r="D512">
        <v>809000</v>
      </c>
      <c r="E512">
        <v>37315</v>
      </c>
      <c r="F512">
        <v>1258</v>
      </c>
      <c r="G512">
        <v>36057</v>
      </c>
      <c r="H512">
        <v>55</v>
      </c>
      <c r="I512">
        <v>172</v>
      </c>
      <c r="J512">
        <v>448</v>
      </c>
      <c r="K512">
        <v>583</v>
      </c>
      <c r="L512">
        <v>10805</v>
      </c>
      <c r="M512">
        <v>22029</v>
      </c>
      <c r="N512">
        <v>3223</v>
      </c>
    </row>
    <row r="513" spans="2:14" x14ac:dyDescent="0.2">
      <c r="B513" s="5" t="s">
        <v>253</v>
      </c>
      <c r="C513">
        <v>1973</v>
      </c>
      <c r="D513">
        <v>832000</v>
      </c>
      <c r="E513">
        <v>41257</v>
      </c>
      <c r="F513">
        <v>1295</v>
      </c>
      <c r="G513">
        <v>39962</v>
      </c>
      <c r="H513">
        <v>44</v>
      </c>
      <c r="I513">
        <v>168</v>
      </c>
      <c r="J513">
        <v>696</v>
      </c>
      <c r="K513">
        <v>387</v>
      </c>
      <c r="L513">
        <v>12775</v>
      </c>
      <c r="M513">
        <v>23552</v>
      </c>
      <c r="N513">
        <v>3635</v>
      </c>
    </row>
    <row r="514" spans="2:14" x14ac:dyDescent="0.2">
      <c r="B514" s="5" t="s">
        <v>253</v>
      </c>
      <c r="C514">
        <v>1974</v>
      </c>
      <c r="D514">
        <v>847000</v>
      </c>
      <c r="E514">
        <v>51427</v>
      </c>
      <c r="F514">
        <v>1762</v>
      </c>
      <c r="G514">
        <v>49665</v>
      </c>
      <c r="H514">
        <v>70</v>
      </c>
      <c r="I514">
        <v>221</v>
      </c>
      <c r="J514">
        <v>1030</v>
      </c>
      <c r="K514">
        <v>441</v>
      </c>
      <c r="L514">
        <v>15117</v>
      </c>
      <c r="M514">
        <v>29584</v>
      </c>
      <c r="N514">
        <v>4964</v>
      </c>
    </row>
    <row r="515" spans="2:14" x14ac:dyDescent="0.2">
      <c r="B515" s="5" t="s">
        <v>253</v>
      </c>
      <c r="C515">
        <v>1975</v>
      </c>
      <c r="D515">
        <v>865000</v>
      </c>
      <c r="E515">
        <v>52130</v>
      </c>
      <c r="F515">
        <v>1889</v>
      </c>
      <c r="G515">
        <v>50241</v>
      </c>
      <c r="H515">
        <v>67</v>
      </c>
      <c r="I515">
        <v>214</v>
      </c>
      <c r="J515">
        <v>1104</v>
      </c>
      <c r="K515">
        <v>504</v>
      </c>
      <c r="L515">
        <v>15802</v>
      </c>
      <c r="M515">
        <v>29909</v>
      </c>
      <c r="N515">
        <v>4530</v>
      </c>
    </row>
    <row r="516" spans="2:14" x14ac:dyDescent="0.2">
      <c r="B516" s="5" t="s">
        <v>253</v>
      </c>
      <c r="C516">
        <v>1976</v>
      </c>
      <c r="D516">
        <v>887000</v>
      </c>
      <c r="E516">
        <v>56076</v>
      </c>
      <c r="F516">
        <v>2034</v>
      </c>
      <c r="G516">
        <v>54042</v>
      </c>
      <c r="H516">
        <v>55</v>
      </c>
      <c r="I516">
        <v>209</v>
      </c>
      <c r="J516">
        <v>1180</v>
      </c>
      <c r="K516">
        <v>590</v>
      </c>
      <c r="L516">
        <v>16690</v>
      </c>
      <c r="M516">
        <v>32544</v>
      </c>
      <c r="N516">
        <v>4808</v>
      </c>
    </row>
    <row r="517" spans="2:14" x14ac:dyDescent="0.2">
      <c r="B517" s="5" t="s">
        <v>253</v>
      </c>
      <c r="C517">
        <v>1977</v>
      </c>
      <c r="D517">
        <v>895000</v>
      </c>
      <c r="E517">
        <v>58588</v>
      </c>
      <c r="F517">
        <v>2012</v>
      </c>
      <c r="G517">
        <v>56576</v>
      </c>
      <c r="H517">
        <v>64</v>
      </c>
      <c r="I517">
        <v>228</v>
      </c>
      <c r="J517">
        <v>1146</v>
      </c>
      <c r="K517">
        <v>574</v>
      </c>
      <c r="L517">
        <v>17108</v>
      </c>
      <c r="M517">
        <v>35088</v>
      </c>
      <c r="N517">
        <v>4380</v>
      </c>
    </row>
    <row r="518" spans="2:14" x14ac:dyDescent="0.2">
      <c r="B518" s="5" t="s">
        <v>253</v>
      </c>
      <c r="C518">
        <v>1978</v>
      </c>
      <c r="D518">
        <v>897000</v>
      </c>
      <c r="E518">
        <v>64011</v>
      </c>
      <c r="F518">
        <v>2423</v>
      </c>
      <c r="G518">
        <v>61588</v>
      </c>
      <c r="H518">
        <v>60</v>
      </c>
      <c r="I518">
        <v>232</v>
      </c>
      <c r="J518">
        <v>1557</v>
      </c>
      <c r="K518">
        <v>574</v>
      </c>
      <c r="L518">
        <v>17381</v>
      </c>
      <c r="M518">
        <v>39087</v>
      </c>
      <c r="N518">
        <v>5120</v>
      </c>
    </row>
    <row r="519" spans="2:14" x14ac:dyDescent="0.2">
      <c r="B519" s="5" t="s">
        <v>253</v>
      </c>
      <c r="C519">
        <v>1979</v>
      </c>
      <c r="D519">
        <v>915000</v>
      </c>
      <c r="E519">
        <v>66315</v>
      </c>
      <c r="F519">
        <v>2651</v>
      </c>
      <c r="G519">
        <v>63664</v>
      </c>
      <c r="H519">
        <v>66</v>
      </c>
      <c r="I519">
        <v>296</v>
      </c>
      <c r="J519">
        <v>1688</v>
      </c>
      <c r="K519">
        <v>601</v>
      </c>
      <c r="L519">
        <v>16538</v>
      </c>
      <c r="M519">
        <v>40580</v>
      </c>
      <c r="N519">
        <v>6546</v>
      </c>
    </row>
    <row r="520" spans="2:14" x14ac:dyDescent="0.2">
      <c r="B520" s="5" t="s">
        <v>253</v>
      </c>
      <c r="C520">
        <v>1980</v>
      </c>
      <c r="D520">
        <v>964680</v>
      </c>
      <c r="E520">
        <v>72180</v>
      </c>
      <c r="F520">
        <v>2889</v>
      </c>
      <c r="G520">
        <v>69291</v>
      </c>
      <c r="H520">
        <v>84</v>
      </c>
      <c r="I520">
        <v>335</v>
      </c>
      <c r="J520">
        <v>1835</v>
      </c>
      <c r="K520">
        <v>635</v>
      </c>
      <c r="L520">
        <v>17822</v>
      </c>
      <c r="M520">
        <v>45564</v>
      </c>
      <c r="N520">
        <v>5905</v>
      </c>
    </row>
    <row r="521" spans="2:14" x14ac:dyDescent="0.2">
      <c r="B521" s="5" t="s">
        <v>253</v>
      </c>
      <c r="C521">
        <v>1981</v>
      </c>
      <c r="D521">
        <v>979000</v>
      </c>
      <c r="E521">
        <v>64060</v>
      </c>
      <c r="F521">
        <v>2424</v>
      </c>
      <c r="G521">
        <v>61636</v>
      </c>
      <c r="H521">
        <v>47</v>
      </c>
      <c r="I521">
        <v>340</v>
      </c>
      <c r="J521">
        <v>1453</v>
      </c>
      <c r="K521">
        <v>584</v>
      </c>
      <c r="L521">
        <v>16726</v>
      </c>
      <c r="M521">
        <v>40699</v>
      </c>
      <c r="N521">
        <v>4211</v>
      </c>
    </row>
    <row r="522" spans="2:14" x14ac:dyDescent="0.2">
      <c r="B522" s="5" t="s">
        <v>253</v>
      </c>
      <c r="C522">
        <v>1982</v>
      </c>
      <c r="D522">
        <v>994000</v>
      </c>
      <c r="E522">
        <v>65448</v>
      </c>
      <c r="F522">
        <v>2542</v>
      </c>
      <c r="G522">
        <v>62906</v>
      </c>
      <c r="H522">
        <v>31</v>
      </c>
      <c r="I522">
        <v>342</v>
      </c>
      <c r="J522">
        <v>1560</v>
      </c>
      <c r="K522">
        <v>609</v>
      </c>
      <c r="L522">
        <v>16477</v>
      </c>
      <c r="M522">
        <v>42248</v>
      </c>
      <c r="N522">
        <v>4181</v>
      </c>
    </row>
    <row r="523" spans="2:14" x14ac:dyDescent="0.2">
      <c r="B523" s="5" t="s">
        <v>253</v>
      </c>
      <c r="C523">
        <v>1983</v>
      </c>
      <c r="D523">
        <v>1023000</v>
      </c>
      <c r="E523">
        <v>59432</v>
      </c>
      <c r="F523">
        <v>2579</v>
      </c>
      <c r="G523">
        <v>56853</v>
      </c>
      <c r="H523">
        <v>57</v>
      </c>
      <c r="I523">
        <v>301</v>
      </c>
      <c r="J523">
        <v>1330</v>
      </c>
      <c r="K523">
        <v>891</v>
      </c>
      <c r="L523">
        <v>13636</v>
      </c>
      <c r="M523">
        <v>38920</v>
      </c>
      <c r="N523">
        <v>4297</v>
      </c>
    </row>
    <row r="524" spans="2:14" x14ac:dyDescent="0.2">
      <c r="B524" s="5" t="s">
        <v>253</v>
      </c>
      <c r="C524">
        <v>1984</v>
      </c>
      <c r="D524">
        <v>1039000</v>
      </c>
      <c r="E524">
        <v>56982</v>
      </c>
      <c r="F524">
        <v>2409</v>
      </c>
      <c r="G524">
        <v>54573</v>
      </c>
      <c r="H524">
        <v>34</v>
      </c>
      <c r="I524">
        <v>314</v>
      </c>
      <c r="J524">
        <v>1204</v>
      </c>
      <c r="K524">
        <v>857</v>
      </c>
      <c r="L524">
        <v>12609</v>
      </c>
      <c r="M524">
        <v>38329</v>
      </c>
      <c r="N524">
        <v>3635</v>
      </c>
    </row>
    <row r="525" spans="2:14" x14ac:dyDescent="0.2">
      <c r="B525" s="5" t="s">
        <v>253</v>
      </c>
      <c r="C525">
        <v>1985</v>
      </c>
      <c r="D525">
        <v>1054000</v>
      </c>
      <c r="E525">
        <v>54814</v>
      </c>
      <c r="F525">
        <v>2313</v>
      </c>
      <c r="G525">
        <v>52501</v>
      </c>
      <c r="H525">
        <v>43</v>
      </c>
      <c r="I525">
        <v>310</v>
      </c>
      <c r="J525">
        <v>1048</v>
      </c>
      <c r="K525">
        <v>912</v>
      </c>
      <c r="L525">
        <v>12164</v>
      </c>
      <c r="M525">
        <v>37357</v>
      </c>
      <c r="N525">
        <v>2980</v>
      </c>
    </row>
    <row r="526" spans="2:14" x14ac:dyDescent="0.2">
      <c r="B526" s="5" t="s">
        <v>253</v>
      </c>
      <c r="C526">
        <v>1986</v>
      </c>
      <c r="D526">
        <v>1062000</v>
      </c>
      <c r="E526">
        <v>60230</v>
      </c>
      <c r="F526">
        <v>2604</v>
      </c>
      <c r="G526">
        <v>57626</v>
      </c>
      <c r="H526">
        <v>51</v>
      </c>
      <c r="I526">
        <v>329</v>
      </c>
      <c r="J526">
        <v>1129</v>
      </c>
      <c r="K526">
        <v>1095</v>
      </c>
      <c r="L526">
        <v>14218</v>
      </c>
      <c r="M526">
        <v>39922</v>
      </c>
      <c r="N526">
        <v>3486</v>
      </c>
    </row>
    <row r="527" spans="2:14" x14ac:dyDescent="0.2">
      <c r="B527" s="5" t="s">
        <v>253</v>
      </c>
      <c r="C527">
        <v>1987</v>
      </c>
      <c r="D527">
        <v>1083000</v>
      </c>
      <c r="E527">
        <v>63008</v>
      </c>
      <c r="F527">
        <v>2851</v>
      </c>
      <c r="G527">
        <v>60157</v>
      </c>
      <c r="H527">
        <v>52</v>
      </c>
      <c r="I527">
        <v>393</v>
      </c>
      <c r="J527">
        <v>1061</v>
      </c>
      <c r="K527">
        <v>1345</v>
      </c>
      <c r="L527">
        <v>12515</v>
      </c>
      <c r="M527">
        <v>43678</v>
      </c>
      <c r="N527">
        <v>3964</v>
      </c>
    </row>
    <row r="528" spans="2:14" x14ac:dyDescent="0.2">
      <c r="B528" s="5" t="s">
        <v>253</v>
      </c>
      <c r="C528">
        <v>1988</v>
      </c>
      <c r="D528">
        <v>1093000</v>
      </c>
      <c r="E528">
        <v>65460</v>
      </c>
      <c r="F528">
        <v>2810</v>
      </c>
      <c r="G528">
        <v>62650</v>
      </c>
      <c r="H528">
        <v>44</v>
      </c>
      <c r="I528">
        <v>355</v>
      </c>
      <c r="J528">
        <v>919</v>
      </c>
      <c r="K528">
        <v>1492</v>
      </c>
      <c r="L528">
        <v>13726</v>
      </c>
      <c r="M528">
        <v>44946</v>
      </c>
      <c r="N528">
        <v>3978</v>
      </c>
    </row>
    <row r="529" spans="2:14" x14ac:dyDescent="0.2">
      <c r="B529" s="5" t="s">
        <v>253</v>
      </c>
      <c r="C529">
        <v>1989</v>
      </c>
      <c r="D529">
        <v>1112000</v>
      </c>
      <c r="E529">
        <v>69727</v>
      </c>
      <c r="F529">
        <v>3004</v>
      </c>
      <c r="G529">
        <v>66723</v>
      </c>
      <c r="H529">
        <v>53</v>
      </c>
      <c r="I529">
        <v>496</v>
      </c>
      <c r="J529">
        <v>925</v>
      </c>
      <c r="K529">
        <v>1530</v>
      </c>
      <c r="L529">
        <v>14939</v>
      </c>
      <c r="M529">
        <v>47374</v>
      </c>
      <c r="N529">
        <v>4410</v>
      </c>
    </row>
    <row r="530" spans="2:14" x14ac:dyDescent="0.2">
      <c r="B530" s="5" t="s">
        <v>253</v>
      </c>
      <c r="C530">
        <v>1990</v>
      </c>
      <c r="D530">
        <v>1108229</v>
      </c>
      <c r="E530">
        <v>67676</v>
      </c>
      <c r="F530">
        <v>3113</v>
      </c>
      <c r="G530">
        <v>64563</v>
      </c>
      <c r="H530">
        <v>44</v>
      </c>
      <c r="I530">
        <v>360</v>
      </c>
      <c r="J530">
        <v>1013</v>
      </c>
      <c r="K530">
        <v>1696</v>
      </c>
      <c r="L530">
        <v>13611</v>
      </c>
      <c r="M530">
        <v>46735</v>
      </c>
      <c r="N530">
        <v>4217</v>
      </c>
    </row>
    <row r="531" spans="2:14" x14ac:dyDescent="0.2">
      <c r="B531" s="5" t="s">
        <v>253</v>
      </c>
      <c r="C531">
        <v>1991</v>
      </c>
      <c r="D531">
        <v>1135000</v>
      </c>
      <c r="E531">
        <v>67764</v>
      </c>
      <c r="F531">
        <v>2744</v>
      </c>
      <c r="G531">
        <v>65020</v>
      </c>
      <c r="H531">
        <v>45</v>
      </c>
      <c r="I531">
        <v>375</v>
      </c>
      <c r="J531">
        <v>986</v>
      </c>
      <c r="K531">
        <v>1338</v>
      </c>
      <c r="L531">
        <v>14011</v>
      </c>
      <c r="M531">
        <v>47195</v>
      </c>
      <c r="N531">
        <v>3814</v>
      </c>
    </row>
    <row r="532" spans="2:14" x14ac:dyDescent="0.2">
      <c r="B532" s="5" t="s">
        <v>253</v>
      </c>
      <c r="C532">
        <v>1992</v>
      </c>
      <c r="D532">
        <v>1160000</v>
      </c>
      <c r="E532">
        <v>70899</v>
      </c>
      <c r="F532">
        <v>2998</v>
      </c>
      <c r="G532">
        <v>67901</v>
      </c>
      <c r="H532">
        <v>42</v>
      </c>
      <c r="I532">
        <v>440</v>
      </c>
      <c r="J532">
        <v>1151</v>
      </c>
      <c r="K532">
        <v>1365</v>
      </c>
      <c r="L532">
        <v>13006</v>
      </c>
      <c r="M532">
        <v>50544</v>
      </c>
      <c r="N532">
        <v>4351</v>
      </c>
    </row>
    <row r="533" spans="2:14" x14ac:dyDescent="0.2">
      <c r="B533" s="5" t="s">
        <v>253</v>
      </c>
      <c r="C533">
        <v>1993</v>
      </c>
      <c r="D533">
        <v>1172000</v>
      </c>
      <c r="E533">
        <v>73566</v>
      </c>
      <c r="F533">
        <v>3061</v>
      </c>
      <c r="G533">
        <v>70505</v>
      </c>
      <c r="H533">
        <v>45</v>
      </c>
      <c r="I533">
        <v>394</v>
      </c>
      <c r="J533">
        <v>1214</v>
      </c>
      <c r="K533">
        <v>1408</v>
      </c>
      <c r="L533">
        <v>13310</v>
      </c>
      <c r="M533">
        <v>51912</v>
      </c>
      <c r="N533">
        <v>5283</v>
      </c>
    </row>
    <row r="534" spans="2:14" x14ac:dyDescent="0.2">
      <c r="B534" s="5" t="s">
        <v>253</v>
      </c>
      <c r="C534">
        <v>1994</v>
      </c>
      <c r="D534">
        <v>1179000</v>
      </c>
      <c r="E534">
        <v>78763</v>
      </c>
      <c r="F534">
        <v>3091</v>
      </c>
      <c r="G534">
        <v>75672</v>
      </c>
      <c r="H534">
        <v>50</v>
      </c>
      <c r="I534">
        <v>359</v>
      </c>
      <c r="J534">
        <v>1221</v>
      </c>
      <c r="K534">
        <v>1461</v>
      </c>
      <c r="L534">
        <v>14029</v>
      </c>
      <c r="M534">
        <v>55260</v>
      </c>
      <c r="N534">
        <v>6383</v>
      </c>
    </row>
    <row r="535" spans="2:14" x14ac:dyDescent="0.2">
      <c r="B535" s="5" t="s">
        <v>253</v>
      </c>
      <c r="C535">
        <v>1995</v>
      </c>
      <c r="D535">
        <v>1187000</v>
      </c>
      <c r="E535">
        <v>85447</v>
      </c>
      <c r="F535">
        <v>3509</v>
      </c>
      <c r="G535">
        <v>81938</v>
      </c>
      <c r="H535">
        <v>56</v>
      </c>
      <c r="I535">
        <v>336</v>
      </c>
      <c r="J535">
        <v>1553</v>
      </c>
      <c r="K535">
        <v>1564</v>
      </c>
      <c r="L535">
        <v>13832</v>
      </c>
      <c r="M535">
        <v>59907</v>
      </c>
      <c r="N535">
        <v>8199</v>
      </c>
    </row>
    <row r="536" spans="2:14" x14ac:dyDescent="0.2">
      <c r="B536" s="5" t="s">
        <v>253</v>
      </c>
      <c r="C536">
        <v>1996</v>
      </c>
      <c r="D536">
        <v>1184000</v>
      </c>
      <c r="E536">
        <v>77961</v>
      </c>
      <c r="F536">
        <v>3322</v>
      </c>
      <c r="G536">
        <v>74639</v>
      </c>
      <c r="H536">
        <v>40</v>
      </c>
      <c r="I536">
        <v>326</v>
      </c>
      <c r="J536">
        <v>1606</v>
      </c>
      <c r="K536">
        <v>1350</v>
      </c>
      <c r="L536">
        <v>12781</v>
      </c>
      <c r="M536">
        <v>54701</v>
      </c>
      <c r="N536">
        <v>7157</v>
      </c>
    </row>
    <row r="537" spans="2:14" x14ac:dyDescent="0.2">
      <c r="B537" s="5" t="s">
        <v>253</v>
      </c>
      <c r="C537">
        <v>1997</v>
      </c>
      <c r="D537">
        <v>1187000</v>
      </c>
      <c r="E537">
        <v>71492</v>
      </c>
      <c r="F537">
        <v>3299</v>
      </c>
      <c r="G537">
        <v>68193</v>
      </c>
      <c r="H537">
        <v>47</v>
      </c>
      <c r="I537">
        <v>371</v>
      </c>
      <c r="J537">
        <v>1403</v>
      </c>
      <c r="K537">
        <v>1478</v>
      </c>
      <c r="L537">
        <v>12741</v>
      </c>
      <c r="M537">
        <v>48984</v>
      </c>
      <c r="N537">
        <v>6468</v>
      </c>
    </row>
    <row r="538" spans="2:14" x14ac:dyDescent="0.2">
      <c r="B538" s="5" t="s">
        <v>253</v>
      </c>
      <c r="C538">
        <v>1998</v>
      </c>
      <c r="D538">
        <v>1193000</v>
      </c>
      <c r="E538">
        <v>63623</v>
      </c>
      <c r="F538">
        <v>2946</v>
      </c>
      <c r="G538">
        <v>60677</v>
      </c>
      <c r="H538">
        <v>24</v>
      </c>
      <c r="I538">
        <v>352</v>
      </c>
      <c r="J538">
        <v>1225</v>
      </c>
      <c r="K538">
        <v>1345</v>
      </c>
      <c r="L538">
        <v>11169</v>
      </c>
      <c r="M538">
        <v>43914</v>
      </c>
      <c r="N538">
        <v>5594</v>
      </c>
    </row>
    <row r="539" spans="2:14" x14ac:dyDescent="0.2">
      <c r="B539" s="5" t="s">
        <v>253</v>
      </c>
      <c r="C539">
        <v>1999</v>
      </c>
      <c r="D539">
        <v>1185497</v>
      </c>
      <c r="E539">
        <v>57324</v>
      </c>
      <c r="F539">
        <v>2785</v>
      </c>
      <c r="G539">
        <v>54539</v>
      </c>
      <c r="H539">
        <v>44</v>
      </c>
      <c r="I539">
        <v>354</v>
      </c>
      <c r="J539">
        <v>1044</v>
      </c>
      <c r="K539">
        <v>1343</v>
      </c>
      <c r="L539">
        <v>9421</v>
      </c>
      <c r="M539">
        <v>40458</v>
      </c>
      <c r="N539">
        <v>4660</v>
      </c>
    </row>
    <row r="540" spans="2:14" x14ac:dyDescent="0.2">
      <c r="B540" s="5" t="s">
        <v>253</v>
      </c>
      <c r="C540">
        <v>2000</v>
      </c>
      <c r="D540">
        <v>1211537</v>
      </c>
      <c r="E540">
        <v>62987</v>
      </c>
      <c r="F540">
        <v>2954</v>
      </c>
      <c r="G540">
        <v>60033</v>
      </c>
      <c r="H540">
        <v>35</v>
      </c>
      <c r="I540">
        <v>346</v>
      </c>
      <c r="J540">
        <v>1123</v>
      </c>
      <c r="K540">
        <v>1450</v>
      </c>
      <c r="L540">
        <v>10665</v>
      </c>
      <c r="M540">
        <v>43254</v>
      </c>
      <c r="N540">
        <v>6114</v>
      </c>
    </row>
    <row r="541" spans="2:14" x14ac:dyDescent="0.2">
      <c r="B541" s="5" t="s">
        <v>253</v>
      </c>
      <c r="C541">
        <v>2001</v>
      </c>
      <c r="D541">
        <v>1224398</v>
      </c>
      <c r="E541">
        <v>65947</v>
      </c>
      <c r="F541">
        <v>3117</v>
      </c>
      <c r="G541">
        <v>62830</v>
      </c>
      <c r="H541">
        <v>32</v>
      </c>
      <c r="I541">
        <v>409</v>
      </c>
      <c r="J541">
        <v>1142</v>
      </c>
      <c r="K541">
        <v>1534</v>
      </c>
      <c r="L541">
        <v>11162</v>
      </c>
      <c r="M541">
        <v>44925</v>
      </c>
      <c r="N541">
        <v>6743</v>
      </c>
    </row>
    <row r="542" spans="2:14" x14ac:dyDescent="0.2">
      <c r="B542" s="5" t="s">
        <v>253</v>
      </c>
      <c r="C542">
        <v>2002</v>
      </c>
      <c r="D542">
        <v>1244898</v>
      </c>
      <c r="E542">
        <v>75238</v>
      </c>
      <c r="F542">
        <v>3262</v>
      </c>
      <c r="G542">
        <v>71976</v>
      </c>
      <c r="H542">
        <v>24</v>
      </c>
      <c r="I542">
        <v>372</v>
      </c>
      <c r="J542">
        <v>1210</v>
      </c>
      <c r="K542">
        <v>1656</v>
      </c>
      <c r="L542">
        <v>12722</v>
      </c>
      <c r="M542">
        <v>49344</v>
      </c>
      <c r="N542">
        <v>9910</v>
      </c>
    </row>
    <row r="543" spans="2:14" x14ac:dyDescent="0.2">
      <c r="B543" s="5" t="s">
        <v>253</v>
      </c>
      <c r="C543">
        <v>2003</v>
      </c>
      <c r="D543">
        <v>1257608</v>
      </c>
      <c r="E543">
        <v>69267</v>
      </c>
      <c r="F543">
        <v>3400</v>
      </c>
      <c r="G543">
        <v>65867</v>
      </c>
      <c r="H543">
        <v>22</v>
      </c>
      <c r="I543">
        <v>367</v>
      </c>
      <c r="J543">
        <v>1168</v>
      </c>
      <c r="K543">
        <v>1843</v>
      </c>
      <c r="L543">
        <v>11409</v>
      </c>
      <c r="M543">
        <v>44807</v>
      </c>
      <c r="N543">
        <v>9651</v>
      </c>
    </row>
    <row r="544" spans="2:14" x14ac:dyDescent="0.2">
      <c r="B544" s="5" t="s">
        <v>253</v>
      </c>
      <c r="C544">
        <v>2004</v>
      </c>
      <c r="D544">
        <v>1262840</v>
      </c>
      <c r="E544">
        <v>63738</v>
      </c>
      <c r="F544">
        <v>3213</v>
      </c>
      <c r="G544">
        <v>60525</v>
      </c>
      <c r="H544">
        <v>33</v>
      </c>
      <c r="I544">
        <v>333</v>
      </c>
      <c r="J544">
        <v>944</v>
      </c>
      <c r="K544">
        <v>1903</v>
      </c>
      <c r="L544">
        <v>10827</v>
      </c>
      <c r="M544">
        <v>41078</v>
      </c>
      <c r="N544">
        <v>8620</v>
      </c>
    </row>
    <row r="545" spans="2:14" x14ac:dyDescent="0.2">
      <c r="B545" s="5" t="s">
        <v>254</v>
      </c>
      <c r="C545">
        <v>1960</v>
      </c>
      <c r="D545">
        <v>2757537</v>
      </c>
      <c r="E545">
        <v>30991</v>
      </c>
      <c r="F545">
        <v>656</v>
      </c>
      <c r="G545">
        <v>30335</v>
      </c>
      <c r="H545">
        <v>17</v>
      </c>
      <c r="I545">
        <v>102</v>
      </c>
      <c r="J545">
        <v>301</v>
      </c>
      <c r="K545">
        <v>236</v>
      </c>
      <c r="L545">
        <v>6375</v>
      </c>
      <c r="M545">
        <v>21865</v>
      </c>
      <c r="N545">
        <v>2095</v>
      </c>
    </row>
    <row r="546" spans="2:14" x14ac:dyDescent="0.2">
      <c r="B546" s="5" t="s">
        <v>254</v>
      </c>
      <c r="C546">
        <v>1961</v>
      </c>
      <c r="D546">
        <v>2779000</v>
      </c>
      <c r="E546">
        <v>30035</v>
      </c>
      <c r="F546">
        <v>643</v>
      </c>
      <c r="G546">
        <v>29392</v>
      </c>
      <c r="H546">
        <v>36</v>
      </c>
      <c r="I546">
        <v>81</v>
      </c>
      <c r="J546">
        <v>291</v>
      </c>
      <c r="K546">
        <v>235</v>
      </c>
      <c r="L546">
        <v>6356</v>
      </c>
      <c r="M546">
        <v>21096</v>
      </c>
      <c r="N546">
        <v>1940</v>
      </c>
    </row>
    <row r="547" spans="2:14" x14ac:dyDescent="0.2">
      <c r="B547" s="5" t="s">
        <v>254</v>
      </c>
      <c r="C547">
        <v>1962</v>
      </c>
      <c r="D547">
        <v>2777000</v>
      </c>
      <c r="E547">
        <v>31590</v>
      </c>
      <c r="F547">
        <v>559</v>
      </c>
      <c r="G547">
        <v>31031</v>
      </c>
      <c r="H547">
        <v>31</v>
      </c>
      <c r="I547">
        <v>105</v>
      </c>
      <c r="J547">
        <v>238</v>
      </c>
      <c r="K547">
        <v>185</v>
      </c>
      <c r="L547">
        <v>7326</v>
      </c>
      <c r="M547">
        <v>21668</v>
      </c>
      <c r="N547">
        <v>2037</v>
      </c>
    </row>
    <row r="548" spans="2:14" x14ac:dyDescent="0.2">
      <c r="B548" s="5" t="s">
        <v>254</v>
      </c>
      <c r="C548">
        <v>1963</v>
      </c>
      <c r="D548">
        <v>2780000</v>
      </c>
      <c r="E548">
        <v>32784</v>
      </c>
      <c r="F548">
        <v>629</v>
      </c>
      <c r="G548">
        <v>32155</v>
      </c>
      <c r="H548">
        <v>35</v>
      </c>
      <c r="I548">
        <v>100</v>
      </c>
      <c r="J548">
        <v>253</v>
      </c>
      <c r="K548">
        <v>241</v>
      </c>
      <c r="L548">
        <v>7516</v>
      </c>
      <c r="M548">
        <v>22374</v>
      </c>
      <c r="N548">
        <v>2265</v>
      </c>
    </row>
    <row r="549" spans="2:14" x14ac:dyDescent="0.2">
      <c r="B549" s="5" t="s">
        <v>254</v>
      </c>
      <c r="C549">
        <v>1964</v>
      </c>
      <c r="D549">
        <v>2756000</v>
      </c>
      <c r="E549">
        <v>37383</v>
      </c>
      <c r="F549">
        <v>1007</v>
      </c>
      <c r="G549">
        <v>36376</v>
      </c>
      <c r="H549">
        <v>35</v>
      </c>
      <c r="I549">
        <v>137</v>
      </c>
      <c r="J549">
        <v>310</v>
      </c>
      <c r="K549">
        <v>525</v>
      </c>
      <c r="L549">
        <v>8004</v>
      </c>
      <c r="M549">
        <v>25733</v>
      </c>
      <c r="N549">
        <v>2639</v>
      </c>
    </row>
    <row r="550" spans="2:14" x14ac:dyDescent="0.2">
      <c r="B550" s="5" t="s">
        <v>254</v>
      </c>
      <c r="C550">
        <v>1965</v>
      </c>
      <c r="D550">
        <v>2760000</v>
      </c>
      <c r="E550">
        <v>38574</v>
      </c>
      <c r="F550">
        <v>1067</v>
      </c>
      <c r="G550">
        <v>37507</v>
      </c>
      <c r="H550">
        <v>36</v>
      </c>
      <c r="I550">
        <v>123</v>
      </c>
      <c r="J550">
        <v>354</v>
      </c>
      <c r="K550">
        <v>554</v>
      </c>
      <c r="L550">
        <v>8398</v>
      </c>
      <c r="M550">
        <v>26220</v>
      </c>
      <c r="N550">
        <v>2889</v>
      </c>
    </row>
    <row r="551" spans="2:14" x14ac:dyDescent="0.2">
      <c r="B551" s="5" t="s">
        <v>254</v>
      </c>
      <c r="C551">
        <v>1966</v>
      </c>
      <c r="D551">
        <v>2747000</v>
      </c>
      <c r="E551">
        <v>45155</v>
      </c>
      <c r="F551">
        <v>1214</v>
      </c>
      <c r="G551">
        <v>43941</v>
      </c>
      <c r="H551">
        <v>43</v>
      </c>
      <c r="I551">
        <v>132</v>
      </c>
      <c r="J551">
        <v>351</v>
      </c>
      <c r="K551">
        <v>688</v>
      </c>
      <c r="L551">
        <v>9245</v>
      </c>
      <c r="M551">
        <v>31074</v>
      </c>
      <c r="N551">
        <v>3622</v>
      </c>
    </row>
    <row r="552" spans="2:14" x14ac:dyDescent="0.2">
      <c r="B552" s="5" t="s">
        <v>254</v>
      </c>
      <c r="C552">
        <v>1967</v>
      </c>
      <c r="D552">
        <v>2753000</v>
      </c>
      <c r="E552">
        <v>51784</v>
      </c>
      <c r="F552">
        <v>1608</v>
      </c>
      <c r="G552">
        <v>50176</v>
      </c>
      <c r="H552">
        <v>42</v>
      </c>
      <c r="I552">
        <v>155</v>
      </c>
      <c r="J552">
        <v>578</v>
      </c>
      <c r="K552">
        <v>833</v>
      </c>
      <c r="L552">
        <v>11881</v>
      </c>
      <c r="M552">
        <v>34022</v>
      </c>
      <c r="N552">
        <v>4273</v>
      </c>
    </row>
    <row r="553" spans="2:14" x14ac:dyDescent="0.2">
      <c r="B553" s="5" t="s">
        <v>254</v>
      </c>
      <c r="C553">
        <v>1968</v>
      </c>
      <c r="D553">
        <v>2748000</v>
      </c>
      <c r="E553">
        <v>58908</v>
      </c>
      <c r="F553">
        <v>1882</v>
      </c>
      <c r="G553">
        <v>57026</v>
      </c>
      <c r="H553">
        <v>48</v>
      </c>
      <c r="I553">
        <v>186</v>
      </c>
      <c r="J553">
        <v>686</v>
      </c>
      <c r="K553">
        <v>962</v>
      </c>
      <c r="L553">
        <v>13027</v>
      </c>
      <c r="M553">
        <v>39476</v>
      </c>
      <c r="N553">
        <v>4523</v>
      </c>
    </row>
    <row r="554" spans="2:14" x14ac:dyDescent="0.2">
      <c r="B554" s="5" t="s">
        <v>254</v>
      </c>
      <c r="C554">
        <v>1969</v>
      </c>
      <c r="D554">
        <v>2781000</v>
      </c>
      <c r="E554">
        <v>62642</v>
      </c>
      <c r="F554">
        <v>1918</v>
      </c>
      <c r="G554">
        <v>60724</v>
      </c>
      <c r="H554">
        <v>39</v>
      </c>
      <c r="I554">
        <v>178</v>
      </c>
      <c r="J554">
        <v>622</v>
      </c>
      <c r="K554">
        <v>1079</v>
      </c>
      <c r="L554">
        <v>13603</v>
      </c>
      <c r="M554">
        <v>42184</v>
      </c>
      <c r="N554">
        <v>4937</v>
      </c>
    </row>
    <row r="555" spans="2:14" x14ac:dyDescent="0.2">
      <c r="B555" s="5" t="s">
        <v>254</v>
      </c>
      <c r="C555">
        <v>1970</v>
      </c>
      <c r="D555">
        <v>2825041</v>
      </c>
      <c r="E555">
        <v>70770</v>
      </c>
      <c r="F555">
        <v>2241</v>
      </c>
      <c r="G555">
        <v>68529</v>
      </c>
      <c r="H555">
        <v>54</v>
      </c>
      <c r="I555">
        <v>175</v>
      </c>
      <c r="J555">
        <v>804</v>
      </c>
      <c r="K555">
        <v>1208</v>
      </c>
      <c r="L555">
        <v>14331</v>
      </c>
      <c r="M555">
        <v>49253</v>
      </c>
      <c r="N555">
        <v>4945</v>
      </c>
    </row>
    <row r="556" spans="2:14" x14ac:dyDescent="0.2">
      <c r="B556" s="5" t="s">
        <v>254</v>
      </c>
      <c r="C556">
        <v>1971</v>
      </c>
      <c r="D556">
        <v>2852000</v>
      </c>
      <c r="E556">
        <v>74882</v>
      </c>
      <c r="F556">
        <v>2822</v>
      </c>
      <c r="G556">
        <v>72060</v>
      </c>
      <c r="H556">
        <v>52</v>
      </c>
      <c r="I556">
        <v>255</v>
      </c>
      <c r="J556">
        <v>866</v>
      </c>
      <c r="K556">
        <v>1649</v>
      </c>
      <c r="L556">
        <v>15160</v>
      </c>
      <c r="M556">
        <v>52528</v>
      </c>
      <c r="N556">
        <v>4372</v>
      </c>
    </row>
    <row r="557" spans="2:14" x14ac:dyDescent="0.2">
      <c r="B557" s="5" t="s">
        <v>254</v>
      </c>
      <c r="C557">
        <v>1972</v>
      </c>
      <c r="D557">
        <v>2883000</v>
      </c>
      <c r="E557">
        <v>72990</v>
      </c>
      <c r="F557">
        <v>2519</v>
      </c>
      <c r="G557">
        <v>70471</v>
      </c>
      <c r="H557">
        <v>50</v>
      </c>
      <c r="I557">
        <v>248</v>
      </c>
      <c r="J557">
        <v>770</v>
      </c>
      <c r="K557">
        <v>1451</v>
      </c>
      <c r="L557">
        <v>15037</v>
      </c>
      <c r="M557">
        <v>50560</v>
      </c>
      <c r="N557">
        <v>4874</v>
      </c>
    </row>
    <row r="558" spans="2:14" x14ac:dyDescent="0.2">
      <c r="B558" s="5" t="s">
        <v>254</v>
      </c>
      <c r="C558">
        <v>1973</v>
      </c>
      <c r="D558">
        <v>2904000</v>
      </c>
      <c r="E558">
        <v>82230</v>
      </c>
      <c r="F558">
        <v>2970</v>
      </c>
      <c r="G558">
        <v>79260</v>
      </c>
      <c r="H558">
        <v>63</v>
      </c>
      <c r="I558">
        <v>329</v>
      </c>
      <c r="J558">
        <v>954</v>
      </c>
      <c r="K558">
        <v>1624</v>
      </c>
      <c r="L558">
        <v>18412</v>
      </c>
      <c r="M558">
        <v>55310</v>
      </c>
      <c r="N558">
        <v>5538</v>
      </c>
    </row>
    <row r="559" spans="2:14" x14ac:dyDescent="0.2">
      <c r="B559" s="5" t="s">
        <v>254</v>
      </c>
      <c r="C559">
        <v>1974</v>
      </c>
      <c r="D559">
        <v>2855000</v>
      </c>
      <c r="E559">
        <v>97460</v>
      </c>
      <c r="F559">
        <v>3455</v>
      </c>
      <c r="G559">
        <v>94005</v>
      </c>
      <c r="H559">
        <v>54</v>
      </c>
      <c r="I559">
        <v>287</v>
      </c>
      <c r="J559">
        <v>1390</v>
      </c>
      <c r="K559">
        <v>1724</v>
      </c>
      <c r="L559">
        <v>22597</v>
      </c>
      <c r="M559">
        <v>65153</v>
      </c>
      <c r="N559">
        <v>6255</v>
      </c>
    </row>
    <row r="560" spans="2:14" x14ac:dyDescent="0.2">
      <c r="B560" s="5" t="s">
        <v>254</v>
      </c>
      <c r="C560">
        <v>1975</v>
      </c>
      <c r="D560">
        <v>2870000</v>
      </c>
      <c r="E560">
        <v>112181</v>
      </c>
      <c r="F560">
        <v>4039</v>
      </c>
      <c r="G560">
        <v>108142</v>
      </c>
      <c r="H560">
        <v>71</v>
      </c>
      <c r="I560">
        <v>297</v>
      </c>
      <c r="J560">
        <v>1536</v>
      </c>
      <c r="K560">
        <v>2135</v>
      </c>
      <c r="L560">
        <v>23492</v>
      </c>
      <c r="M560">
        <v>78057</v>
      </c>
      <c r="N560">
        <v>6593</v>
      </c>
    </row>
    <row r="561" spans="2:14" x14ac:dyDescent="0.2">
      <c r="B561" s="5" t="s">
        <v>254</v>
      </c>
      <c r="C561">
        <v>1976</v>
      </c>
      <c r="D561">
        <v>2870000</v>
      </c>
      <c r="E561">
        <v>116276</v>
      </c>
      <c r="F561">
        <v>3813</v>
      </c>
      <c r="G561">
        <v>112463</v>
      </c>
      <c r="H561">
        <v>67</v>
      </c>
      <c r="I561">
        <v>307</v>
      </c>
      <c r="J561">
        <v>1180</v>
      </c>
      <c r="K561">
        <v>2259</v>
      </c>
      <c r="L561">
        <v>23737</v>
      </c>
      <c r="M561">
        <v>82788</v>
      </c>
      <c r="N561">
        <v>5938</v>
      </c>
    </row>
    <row r="562" spans="2:14" x14ac:dyDescent="0.2">
      <c r="B562" s="5" t="s">
        <v>254</v>
      </c>
      <c r="C562">
        <v>1977</v>
      </c>
      <c r="D562">
        <v>2879000</v>
      </c>
      <c r="E562">
        <v>111172</v>
      </c>
      <c r="F562">
        <v>4145</v>
      </c>
      <c r="G562">
        <v>107027</v>
      </c>
      <c r="H562">
        <v>67</v>
      </c>
      <c r="I562">
        <v>306</v>
      </c>
      <c r="J562">
        <v>1187</v>
      </c>
      <c r="K562">
        <v>2585</v>
      </c>
      <c r="L562">
        <v>23392</v>
      </c>
      <c r="M562">
        <v>77304</v>
      </c>
      <c r="N562">
        <v>6331</v>
      </c>
    </row>
    <row r="563" spans="2:14" x14ac:dyDescent="0.2">
      <c r="B563" s="5" t="s">
        <v>254</v>
      </c>
      <c r="C563">
        <v>1978</v>
      </c>
      <c r="D563">
        <v>2896000</v>
      </c>
      <c r="E563">
        <v>115263</v>
      </c>
      <c r="F563">
        <v>4674</v>
      </c>
      <c r="G563">
        <v>110589</v>
      </c>
      <c r="H563">
        <v>74</v>
      </c>
      <c r="I563">
        <v>300</v>
      </c>
      <c r="J563">
        <v>1357</v>
      </c>
      <c r="K563">
        <v>2943</v>
      </c>
      <c r="L563">
        <v>25214</v>
      </c>
      <c r="M563">
        <v>78567</v>
      </c>
      <c r="N563">
        <v>6808</v>
      </c>
    </row>
    <row r="564" spans="2:14" x14ac:dyDescent="0.2">
      <c r="B564" s="5" t="s">
        <v>254</v>
      </c>
      <c r="C564">
        <v>1979</v>
      </c>
      <c r="D564">
        <v>2903000</v>
      </c>
      <c r="E564">
        <v>124879</v>
      </c>
      <c r="F564">
        <v>5259</v>
      </c>
      <c r="G564">
        <v>119620</v>
      </c>
      <c r="H564">
        <v>65</v>
      </c>
      <c r="I564">
        <v>320</v>
      </c>
      <c r="J564">
        <v>1457</v>
      </c>
      <c r="K564">
        <v>3417</v>
      </c>
      <c r="L564">
        <v>26768</v>
      </c>
      <c r="M564">
        <v>85023</v>
      </c>
      <c r="N564">
        <v>7829</v>
      </c>
    </row>
    <row r="565" spans="2:14" x14ac:dyDescent="0.2">
      <c r="B565" s="5" t="s">
        <v>254</v>
      </c>
      <c r="C565">
        <v>1980</v>
      </c>
      <c r="D565">
        <v>2907804</v>
      </c>
      <c r="E565">
        <v>138026</v>
      </c>
      <c r="F565">
        <v>5826</v>
      </c>
      <c r="G565">
        <v>132200</v>
      </c>
      <c r="H565">
        <v>63</v>
      </c>
      <c r="I565">
        <v>416</v>
      </c>
      <c r="J565">
        <v>1596</v>
      </c>
      <c r="K565">
        <v>3751</v>
      </c>
      <c r="L565">
        <v>31390</v>
      </c>
      <c r="M565">
        <v>93605</v>
      </c>
      <c r="N565">
        <v>7205</v>
      </c>
    </row>
    <row r="566" spans="2:14" x14ac:dyDescent="0.2">
      <c r="B566" s="5" t="s">
        <v>254</v>
      </c>
      <c r="C566">
        <v>1981</v>
      </c>
      <c r="D566">
        <v>2897000</v>
      </c>
      <c r="E566">
        <v>136638</v>
      </c>
      <c r="F566">
        <v>5915</v>
      </c>
      <c r="G566">
        <v>130723</v>
      </c>
      <c r="H566">
        <v>76</v>
      </c>
      <c r="I566">
        <v>389</v>
      </c>
      <c r="J566">
        <v>1554</v>
      </c>
      <c r="K566">
        <v>3896</v>
      </c>
      <c r="L566">
        <v>30925</v>
      </c>
      <c r="M566">
        <v>93333</v>
      </c>
      <c r="N566">
        <v>6465</v>
      </c>
    </row>
    <row r="567" spans="2:14" x14ac:dyDescent="0.2">
      <c r="B567" s="5" t="s">
        <v>254</v>
      </c>
      <c r="C567">
        <v>1982</v>
      </c>
      <c r="D567">
        <v>2905000</v>
      </c>
      <c r="E567">
        <v>120166</v>
      </c>
      <c r="F567">
        <v>5018</v>
      </c>
      <c r="G567">
        <v>115148</v>
      </c>
      <c r="H567">
        <v>67</v>
      </c>
      <c r="I567">
        <v>362</v>
      </c>
      <c r="J567">
        <v>1051</v>
      </c>
      <c r="K567">
        <v>3538</v>
      </c>
      <c r="L567">
        <v>27535</v>
      </c>
      <c r="M567">
        <v>82568</v>
      </c>
      <c r="N567">
        <v>5045</v>
      </c>
    </row>
    <row r="568" spans="2:14" x14ac:dyDescent="0.2">
      <c r="B568" s="5" t="s">
        <v>254</v>
      </c>
      <c r="C568">
        <v>1983</v>
      </c>
      <c r="D568">
        <v>2905000</v>
      </c>
      <c r="E568">
        <v>113849</v>
      </c>
      <c r="F568">
        <v>5262</v>
      </c>
      <c r="G568">
        <v>108587</v>
      </c>
      <c r="H568">
        <v>68</v>
      </c>
      <c r="I568">
        <v>365</v>
      </c>
      <c r="J568">
        <v>1192</v>
      </c>
      <c r="K568">
        <v>3637</v>
      </c>
      <c r="L568">
        <v>26599</v>
      </c>
      <c r="M568">
        <v>77402</v>
      </c>
      <c r="N568">
        <v>4586</v>
      </c>
    </row>
    <row r="569" spans="2:14" x14ac:dyDescent="0.2">
      <c r="B569" s="5" t="s">
        <v>254</v>
      </c>
      <c r="C569">
        <v>1984</v>
      </c>
      <c r="D569">
        <v>2910000</v>
      </c>
      <c r="E569">
        <v>110566</v>
      </c>
      <c r="F569">
        <v>5781</v>
      </c>
      <c r="G569">
        <v>104785</v>
      </c>
      <c r="H569">
        <v>59</v>
      </c>
      <c r="I569">
        <v>375</v>
      </c>
      <c r="J569">
        <v>1114</v>
      </c>
      <c r="K569">
        <v>4233</v>
      </c>
      <c r="L569">
        <v>25357</v>
      </c>
      <c r="M569">
        <v>74818</v>
      </c>
      <c r="N569">
        <v>4610</v>
      </c>
    </row>
    <row r="570" spans="2:14" x14ac:dyDescent="0.2">
      <c r="B570" s="5" t="s">
        <v>254</v>
      </c>
      <c r="C570">
        <v>1985</v>
      </c>
      <c r="D570">
        <v>2884000</v>
      </c>
      <c r="E570">
        <v>113713</v>
      </c>
      <c r="F570">
        <v>6106</v>
      </c>
      <c r="G570">
        <v>107607</v>
      </c>
      <c r="H570">
        <v>55</v>
      </c>
      <c r="I570">
        <v>363</v>
      </c>
      <c r="J570">
        <v>1187</v>
      </c>
      <c r="K570">
        <v>4501</v>
      </c>
      <c r="L570">
        <v>26349</v>
      </c>
      <c r="M570">
        <v>76835</v>
      </c>
      <c r="N570">
        <v>4423</v>
      </c>
    </row>
    <row r="571" spans="2:14" x14ac:dyDescent="0.2">
      <c r="B571" s="5" t="s">
        <v>254</v>
      </c>
      <c r="C571">
        <v>1986</v>
      </c>
      <c r="D571">
        <v>2851000</v>
      </c>
      <c r="E571">
        <v>118336</v>
      </c>
      <c r="F571">
        <v>6703</v>
      </c>
      <c r="G571">
        <v>111633</v>
      </c>
      <c r="H571">
        <v>51</v>
      </c>
      <c r="I571">
        <v>356</v>
      </c>
      <c r="J571">
        <v>1197</v>
      </c>
      <c r="K571">
        <v>5099</v>
      </c>
      <c r="L571">
        <v>27255</v>
      </c>
      <c r="M571">
        <v>79864</v>
      </c>
      <c r="N571">
        <v>4514</v>
      </c>
    </row>
    <row r="572" spans="2:14" x14ac:dyDescent="0.2">
      <c r="B572" s="5" t="s">
        <v>254</v>
      </c>
      <c r="C572">
        <v>1987</v>
      </c>
      <c r="D572">
        <v>2834000</v>
      </c>
      <c r="E572">
        <v>117334</v>
      </c>
      <c r="F572">
        <v>6553</v>
      </c>
      <c r="G572">
        <v>110781</v>
      </c>
      <c r="H572">
        <v>59</v>
      </c>
      <c r="I572">
        <v>337</v>
      </c>
      <c r="J572">
        <v>1025</v>
      </c>
      <c r="K572">
        <v>5132</v>
      </c>
      <c r="L572">
        <v>26010</v>
      </c>
      <c r="M572">
        <v>80489</v>
      </c>
      <c r="N572">
        <v>4282</v>
      </c>
    </row>
    <row r="573" spans="2:14" x14ac:dyDescent="0.2">
      <c r="B573" s="5" t="s">
        <v>254</v>
      </c>
      <c r="C573">
        <v>1988</v>
      </c>
      <c r="D573">
        <v>2834000</v>
      </c>
      <c r="E573">
        <v>115533</v>
      </c>
      <c r="F573">
        <v>7279</v>
      </c>
      <c r="G573">
        <v>108254</v>
      </c>
      <c r="H573">
        <v>47</v>
      </c>
      <c r="I573">
        <v>446</v>
      </c>
      <c r="J573">
        <v>1132</v>
      </c>
      <c r="K573">
        <v>5654</v>
      </c>
      <c r="L573">
        <v>24211</v>
      </c>
      <c r="M573">
        <v>79447</v>
      </c>
      <c r="N573">
        <v>4596</v>
      </c>
    </row>
    <row r="574" spans="2:14" x14ac:dyDescent="0.2">
      <c r="B574" s="5" t="s">
        <v>254</v>
      </c>
      <c r="C574">
        <v>1989</v>
      </c>
      <c r="D574">
        <v>2840000</v>
      </c>
      <c r="E574">
        <v>115912</v>
      </c>
      <c r="F574">
        <v>7563</v>
      </c>
      <c r="G574">
        <v>108349</v>
      </c>
      <c r="H574">
        <v>54</v>
      </c>
      <c r="I574">
        <v>459</v>
      </c>
      <c r="J574">
        <v>1108</v>
      </c>
      <c r="K574">
        <v>5942</v>
      </c>
      <c r="L574">
        <v>24052</v>
      </c>
      <c r="M574">
        <v>79801</v>
      </c>
      <c r="N574">
        <v>4496</v>
      </c>
    </row>
    <row r="575" spans="2:14" x14ac:dyDescent="0.2">
      <c r="B575" s="5" t="s">
        <v>254</v>
      </c>
      <c r="C575">
        <v>1990</v>
      </c>
      <c r="D575">
        <v>2776755</v>
      </c>
      <c r="E575">
        <v>113871</v>
      </c>
      <c r="F575">
        <v>8321</v>
      </c>
      <c r="G575">
        <v>105550</v>
      </c>
      <c r="H575">
        <v>54</v>
      </c>
      <c r="I575">
        <v>510</v>
      </c>
      <c r="J575">
        <v>1089</v>
      </c>
      <c r="K575">
        <v>6668</v>
      </c>
      <c r="L575">
        <v>22448</v>
      </c>
      <c r="M575">
        <v>78384</v>
      </c>
      <c r="N575">
        <v>4718</v>
      </c>
    </row>
    <row r="576" spans="2:14" x14ac:dyDescent="0.2">
      <c r="B576" s="5" t="s">
        <v>254</v>
      </c>
      <c r="C576">
        <v>1991</v>
      </c>
      <c r="D576">
        <v>2795000</v>
      </c>
      <c r="E576">
        <v>115546</v>
      </c>
      <c r="F576">
        <v>8477</v>
      </c>
      <c r="G576">
        <v>107069</v>
      </c>
      <c r="H576">
        <v>57</v>
      </c>
      <c r="I576">
        <v>583</v>
      </c>
      <c r="J576">
        <v>1257</v>
      </c>
      <c r="K576">
        <v>6580</v>
      </c>
      <c r="L576">
        <v>23267</v>
      </c>
      <c r="M576">
        <v>79030</v>
      </c>
      <c r="N576">
        <v>4772</v>
      </c>
    </row>
    <row r="577" spans="2:14" x14ac:dyDescent="0.2">
      <c r="B577" s="5" t="s">
        <v>254</v>
      </c>
      <c r="C577">
        <v>1992</v>
      </c>
      <c r="D577">
        <v>2812000</v>
      </c>
      <c r="E577">
        <v>111275</v>
      </c>
      <c r="F577">
        <v>7816</v>
      </c>
      <c r="G577">
        <v>103459</v>
      </c>
      <c r="H577">
        <v>44</v>
      </c>
      <c r="I577">
        <v>528</v>
      </c>
      <c r="J577">
        <v>1113</v>
      </c>
      <c r="K577">
        <v>6131</v>
      </c>
      <c r="L577">
        <v>21197</v>
      </c>
      <c r="M577">
        <v>77788</v>
      </c>
      <c r="N577">
        <v>4474</v>
      </c>
    </row>
    <row r="578" spans="2:14" x14ac:dyDescent="0.2">
      <c r="B578" s="5" t="s">
        <v>254</v>
      </c>
      <c r="C578">
        <v>1993</v>
      </c>
      <c r="D578">
        <v>2814000</v>
      </c>
      <c r="E578">
        <v>108239</v>
      </c>
      <c r="F578">
        <v>9159</v>
      </c>
      <c r="G578">
        <v>99080</v>
      </c>
      <c r="H578">
        <v>66</v>
      </c>
      <c r="I578">
        <v>686</v>
      </c>
      <c r="J578">
        <v>1517</v>
      </c>
      <c r="K578">
        <v>6890</v>
      </c>
      <c r="L578">
        <v>20562</v>
      </c>
      <c r="M578">
        <v>73148</v>
      </c>
      <c r="N578">
        <v>5370</v>
      </c>
    </row>
    <row r="579" spans="2:14" x14ac:dyDescent="0.2">
      <c r="B579" s="5" t="s">
        <v>254</v>
      </c>
      <c r="C579">
        <v>1994</v>
      </c>
      <c r="D579">
        <v>2829000</v>
      </c>
      <c r="E579">
        <v>103389</v>
      </c>
      <c r="F579">
        <v>8914</v>
      </c>
      <c r="G579">
        <v>94475</v>
      </c>
      <c r="H579">
        <v>47</v>
      </c>
      <c r="I579">
        <v>666</v>
      </c>
      <c r="J579">
        <v>1327</v>
      </c>
      <c r="K579">
        <v>6874</v>
      </c>
      <c r="L579">
        <v>18872</v>
      </c>
      <c r="M579">
        <v>70507</v>
      </c>
      <c r="N579">
        <v>5096</v>
      </c>
    </row>
    <row r="580" spans="2:14" x14ac:dyDescent="0.2">
      <c r="B580" s="5" t="s">
        <v>254</v>
      </c>
      <c r="C580">
        <v>1995</v>
      </c>
      <c r="D580">
        <v>2842000</v>
      </c>
      <c r="E580">
        <v>116575</v>
      </c>
      <c r="F580">
        <v>10071</v>
      </c>
      <c r="G580">
        <v>106504</v>
      </c>
      <c r="H580">
        <v>51</v>
      </c>
      <c r="I580">
        <v>619</v>
      </c>
      <c r="J580">
        <v>1507</v>
      </c>
      <c r="K580">
        <v>7894</v>
      </c>
      <c r="L580">
        <v>21527</v>
      </c>
      <c r="M580">
        <v>78645</v>
      </c>
      <c r="N580">
        <v>6332</v>
      </c>
    </row>
    <row r="581" spans="2:14" x14ac:dyDescent="0.2">
      <c r="B581" s="5" t="s">
        <v>254</v>
      </c>
      <c r="C581">
        <v>1996</v>
      </c>
      <c r="D581">
        <v>2852000</v>
      </c>
      <c r="E581">
        <v>104067</v>
      </c>
      <c r="F581">
        <v>7771</v>
      </c>
      <c r="G581">
        <v>96296</v>
      </c>
      <c r="H581">
        <v>53</v>
      </c>
      <c r="I581">
        <v>561</v>
      </c>
      <c r="J581">
        <v>1286</v>
      </c>
      <c r="K581">
        <v>5871</v>
      </c>
      <c r="L581">
        <v>18954</v>
      </c>
      <c r="M581">
        <v>71893</v>
      </c>
      <c r="N581">
        <v>5449</v>
      </c>
    </row>
    <row r="582" spans="2:14" x14ac:dyDescent="0.2">
      <c r="B582" s="5" t="s">
        <v>254</v>
      </c>
      <c r="C582">
        <v>1997</v>
      </c>
      <c r="D582">
        <v>2852000</v>
      </c>
      <c r="E582">
        <v>108827</v>
      </c>
      <c r="F582">
        <v>8841</v>
      </c>
      <c r="G582">
        <v>99986</v>
      </c>
      <c r="H582">
        <v>52</v>
      </c>
      <c r="I582">
        <v>579</v>
      </c>
      <c r="J582">
        <v>1593</v>
      </c>
      <c r="K582">
        <v>6617</v>
      </c>
      <c r="L582">
        <v>22003</v>
      </c>
      <c r="M582">
        <v>71301</v>
      </c>
      <c r="N582">
        <v>6682</v>
      </c>
    </row>
    <row r="583" spans="2:14" x14ac:dyDescent="0.2">
      <c r="B583" s="5" t="s">
        <v>254</v>
      </c>
      <c r="C583">
        <v>1998</v>
      </c>
      <c r="D583">
        <v>2862000</v>
      </c>
      <c r="E583">
        <v>100188</v>
      </c>
      <c r="F583">
        <v>8916</v>
      </c>
      <c r="G583">
        <v>91272</v>
      </c>
      <c r="H583">
        <v>54</v>
      </c>
      <c r="I583">
        <v>728</v>
      </c>
      <c r="J583">
        <v>1456</v>
      </c>
      <c r="K583">
        <v>6678</v>
      </c>
      <c r="L583">
        <v>19282</v>
      </c>
      <c r="M583">
        <v>66016</v>
      </c>
      <c r="N583">
        <v>5974</v>
      </c>
    </row>
    <row r="584" spans="2:14" x14ac:dyDescent="0.2">
      <c r="B584" s="5" t="s">
        <v>254</v>
      </c>
      <c r="C584">
        <v>1999</v>
      </c>
      <c r="D584">
        <v>2869413</v>
      </c>
      <c r="E584">
        <v>92497</v>
      </c>
      <c r="F584">
        <v>8034</v>
      </c>
      <c r="G584">
        <v>84463</v>
      </c>
      <c r="H584">
        <v>43</v>
      </c>
      <c r="I584">
        <v>780</v>
      </c>
      <c r="J584">
        <v>1051</v>
      </c>
      <c r="K584">
        <v>6160</v>
      </c>
      <c r="L584">
        <v>17012</v>
      </c>
      <c r="M584">
        <v>62316</v>
      </c>
      <c r="N584">
        <v>5135</v>
      </c>
    </row>
    <row r="585" spans="2:14" x14ac:dyDescent="0.2">
      <c r="B585" s="5" t="s">
        <v>254</v>
      </c>
      <c r="C585">
        <v>2000</v>
      </c>
      <c r="D585">
        <v>2926324</v>
      </c>
      <c r="E585">
        <v>94630</v>
      </c>
      <c r="F585">
        <v>7796</v>
      </c>
      <c r="G585">
        <v>86834</v>
      </c>
      <c r="H585">
        <v>46</v>
      </c>
      <c r="I585">
        <v>676</v>
      </c>
      <c r="J585">
        <v>1071</v>
      </c>
      <c r="K585">
        <v>6003</v>
      </c>
      <c r="L585">
        <v>16342</v>
      </c>
      <c r="M585">
        <v>65118</v>
      </c>
      <c r="N585">
        <v>5374</v>
      </c>
    </row>
    <row r="586" spans="2:14" x14ac:dyDescent="0.2">
      <c r="B586" s="5" t="s">
        <v>254</v>
      </c>
      <c r="C586">
        <v>2001</v>
      </c>
      <c r="D586">
        <v>2923179</v>
      </c>
      <c r="E586">
        <v>96499</v>
      </c>
      <c r="F586">
        <v>7865</v>
      </c>
      <c r="G586">
        <v>88634</v>
      </c>
      <c r="H586">
        <v>50</v>
      </c>
      <c r="I586">
        <v>649</v>
      </c>
      <c r="J586">
        <v>1154</v>
      </c>
      <c r="K586">
        <v>6012</v>
      </c>
      <c r="L586">
        <v>16885</v>
      </c>
      <c r="M586">
        <v>66244</v>
      </c>
      <c r="N586">
        <v>5505</v>
      </c>
    </row>
    <row r="587" spans="2:14" x14ac:dyDescent="0.2">
      <c r="B587" s="5" t="s">
        <v>254</v>
      </c>
      <c r="C587">
        <v>2002</v>
      </c>
      <c r="D587">
        <v>2936760</v>
      </c>
      <c r="E587">
        <v>101265</v>
      </c>
      <c r="F587">
        <v>8388</v>
      </c>
      <c r="G587">
        <v>92877</v>
      </c>
      <c r="H587">
        <v>44</v>
      </c>
      <c r="I587">
        <v>797</v>
      </c>
      <c r="J587">
        <v>1169</v>
      </c>
      <c r="K587">
        <v>6378</v>
      </c>
      <c r="L587">
        <v>18643</v>
      </c>
      <c r="M587">
        <v>68411</v>
      </c>
      <c r="N587">
        <v>5823</v>
      </c>
    </row>
    <row r="588" spans="2:14" x14ac:dyDescent="0.2">
      <c r="B588" s="5" t="s">
        <v>254</v>
      </c>
      <c r="C588">
        <v>2003</v>
      </c>
      <c r="D588">
        <v>2944062</v>
      </c>
      <c r="E588">
        <v>95198</v>
      </c>
      <c r="F588">
        <v>8020</v>
      </c>
      <c r="G588">
        <v>87178</v>
      </c>
      <c r="H588">
        <v>47</v>
      </c>
      <c r="I588">
        <v>762</v>
      </c>
      <c r="J588">
        <v>1123</v>
      </c>
      <c r="K588">
        <v>6088</v>
      </c>
      <c r="L588">
        <v>17546</v>
      </c>
      <c r="M588">
        <v>64031</v>
      </c>
      <c r="N588">
        <v>5601</v>
      </c>
    </row>
    <row r="589" spans="2:14" x14ac:dyDescent="0.2">
      <c r="B589" s="5" t="s">
        <v>254</v>
      </c>
      <c r="C589">
        <v>2004</v>
      </c>
      <c r="D589">
        <v>2954451</v>
      </c>
      <c r="E589">
        <v>93839</v>
      </c>
      <c r="F589">
        <v>8003</v>
      </c>
      <c r="G589">
        <v>85836</v>
      </c>
      <c r="H589">
        <v>46</v>
      </c>
      <c r="I589">
        <v>790</v>
      </c>
      <c r="J589">
        <v>1124</v>
      </c>
      <c r="K589">
        <v>6043</v>
      </c>
      <c r="L589">
        <v>18174</v>
      </c>
      <c r="M589">
        <v>62258</v>
      </c>
      <c r="N589">
        <v>5404</v>
      </c>
    </row>
    <row r="590" spans="2:14" x14ac:dyDescent="0.2">
      <c r="B590" s="5" t="s">
        <v>255</v>
      </c>
      <c r="C590">
        <v>1960</v>
      </c>
      <c r="D590">
        <v>667191</v>
      </c>
      <c r="E590">
        <v>11816</v>
      </c>
      <c r="F590">
        <v>255</v>
      </c>
      <c r="G590">
        <v>11561</v>
      </c>
      <c r="H590">
        <v>16</v>
      </c>
      <c r="I590">
        <v>48</v>
      </c>
      <c r="J590">
        <v>92</v>
      </c>
      <c r="K590">
        <v>99</v>
      </c>
      <c r="L590">
        <v>2011</v>
      </c>
      <c r="M590">
        <v>8883</v>
      </c>
      <c r="N590">
        <v>667</v>
      </c>
    </row>
    <row r="591" spans="2:14" x14ac:dyDescent="0.2">
      <c r="B591" s="5" t="s">
        <v>255</v>
      </c>
      <c r="C591">
        <v>1961</v>
      </c>
      <c r="D591">
        <v>684000</v>
      </c>
      <c r="E591">
        <v>12738</v>
      </c>
      <c r="F591">
        <v>222</v>
      </c>
      <c r="G591">
        <v>12516</v>
      </c>
      <c r="H591">
        <v>14</v>
      </c>
      <c r="I591">
        <v>44</v>
      </c>
      <c r="J591">
        <v>64</v>
      </c>
      <c r="K591">
        <v>100</v>
      </c>
      <c r="L591">
        <v>2203</v>
      </c>
      <c r="M591">
        <v>9540</v>
      </c>
      <c r="N591">
        <v>773</v>
      </c>
    </row>
    <row r="592" spans="2:14" x14ac:dyDescent="0.2">
      <c r="B592" s="5" t="s">
        <v>255</v>
      </c>
      <c r="C592">
        <v>1962</v>
      </c>
      <c r="D592">
        <v>698000</v>
      </c>
      <c r="E592">
        <v>13461</v>
      </c>
      <c r="F592">
        <v>234</v>
      </c>
      <c r="G592">
        <v>13227</v>
      </c>
      <c r="H592">
        <v>21</v>
      </c>
      <c r="I592">
        <v>25</v>
      </c>
      <c r="J592">
        <v>63</v>
      </c>
      <c r="K592">
        <v>125</v>
      </c>
      <c r="L592">
        <v>2458</v>
      </c>
      <c r="M592">
        <v>9939</v>
      </c>
      <c r="N592">
        <v>830</v>
      </c>
    </row>
    <row r="593" spans="2:14" x14ac:dyDescent="0.2">
      <c r="B593" s="5" t="s">
        <v>255</v>
      </c>
      <c r="C593">
        <v>1963</v>
      </c>
      <c r="D593">
        <v>713000</v>
      </c>
      <c r="E593">
        <v>13406</v>
      </c>
      <c r="F593">
        <v>362</v>
      </c>
      <c r="G593">
        <v>13044</v>
      </c>
      <c r="H593">
        <v>18</v>
      </c>
      <c r="I593">
        <v>39</v>
      </c>
      <c r="J593">
        <v>87</v>
      </c>
      <c r="K593">
        <v>218</v>
      </c>
      <c r="L593">
        <v>2405</v>
      </c>
      <c r="M593">
        <v>9939</v>
      </c>
      <c r="N593">
        <v>700</v>
      </c>
    </row>
    <row r="594" spans="2:14" x14ac:dyDescent="0.2">
      <c r="B594" s="5" t="s">
        <v>255</v>
      </c>
      <c r="C594">
        <v>1964</v>
      </c>
      <c r="D594">
        <v>692000</v>
      </c>
      <c r="E594">
        <v>13492</v>
      </c>
      <c r="F594">
        <v>537</v>
      </c>
      <c r="G594">
        <v>12955</v>
      </c>
      <c r="H594">
        <v>28</v>
      </c>
      <c r="I594">
        <v>41</v>
      </c>
      <c r="J594">
        <v>71</v>
      </c>
      <c r="K594">
        <v>397</v>
      </c>
      <c r="L594">
        <v>2285</v>
      </c>
      <c r="M594">
        <v>10000</v>
      </c>
      <c r="N594">
        <v>670</v>
      </c>
    </row>
    <row r="595" spans="2:14" x14ac:dyDescent="0.2">
      <c r="B595" s="5" t="s">
        <v>255</v>
      </c>
      <c r="C595">
        <v>1965</v>
      </c>
      <c r="D595">
        <v>692000</v>
      </c>
      <c r="E595">
        <v>13719</v>
      </c>
      <c r="F595">
        <v>493</v>
      </c>
      <c r="G595">
        <v>13226</v>
      </c>
      <c r="H595">
        <v>14</v>
      </c>
      <c r="I595">
        <v>38</v>
      </c>
      <c r="J595">
        <v>70</v>
      </c>
      <c r="K595">
        <v>371</v>
      </c>
      <c r="L595">
        <v>2483</v>
      </c>
      <c r="M595">
        <v>10035</v>
      </c>
      <c r="N595">
        <v>708</v>
      </c>
    </row>
    <row r="596" spans="2:14" x14ac:dyDescent="0.2">
      <c r="B596" s="5" t="s">
        <v>255</v>
      </c>
      <c r="C596">
        <v>1966</v>
      </c>
      <c r="D596">
        <v>694000</v>
      </c>
      <c r="E596">
        <v>13959</v>
      </c>
      <c r="F596">
        <v>461</v>
      </c>
      <c r="G596">
        <v>13498</v>
      </c>
      <c r="H596">
        <v>21</v>
      </c>
      <c r="I596">
        <v>66</v>
      </c>
      <c r="J596">
        <v>54</v>
      </c>
      <c r="K596">
        <v>320</v>
      </c>
      <c r="L596">
        <v>2706</v>
      </c>
      <c r="M596">
        <v>10076</v>
      </c>
      <c r="N596">
        <v>716</v>
      </c>
    </row>
    <row r="597" spans="2:14" x14ac:dyDescent="0.2">
      <c r="B597" s="5" t="s">
        <v>255</v>
      </c>
      <c r="C597">
        <v>1967</v>
      </c>
      <c r="D597">
        <v>699000</v>
      </c>
      <c r="E597">
        <v>13321</v>
      </c>
      <c r="F597">
        <v>478</v>
      </c>
      <c r="G597">
        <v>12843</v>
      </c>
      <c r="H597">
        <v>30</v>
      </c>
      <c r="I597">
        <v>61</v>
      </c>
      <c r="J597">
        <v>76</v>
      </c>
      <c r="K597">
        <v>311</v>
      </c>
      <c r="L597">
        <v>2837</v>
      </c>
      <c r="M597">
        <v>9217</v>
      </c>
      <c r="N597">
        <v>789</v>
      </c>
    </row>
    <row r="598" spans="2:14" x14ac:dyDescent="0.2">
      <c r="B598" s="5" t="s">
        <v>255</v>
      </c>
      <c r="C598">
        <v>1968</v>
      </c>
      <c r="D598">
        <v>705000</v>
      </c>
      <c r="E598">
        <v>14956</v>
      </c>
      <c r="F598">
        <v>518</v>
      </c>
      <c r="G598">
        <v>14438</v>
      </c>
      <c r="H598">
        <v>16</v>
      </c>
      <c r="I598">
        <v>59</v>
      </c>
      <c r="J598">
        <v>83</v>
      </c>
      <c r="K598">
        <v>360</v>
      </c>
      <c r="L598">
        <v>3318</v>
      </c>
      <c r="M598">
        <v>10287</v>
      </c>
      <c r="N598">
        <v>833</v>
      </c>
    </row>
    <row r="599" spans="2:14" x14ac:dyDescent="0.2">
      <c r="B599" s="5" t="s">
        <v>255</v>
      </c>
      <c r="C599">
        <v>1969</v>
      </c>
      <c r="D599">
        <v>718000</v>
      </c>
      <c r="E599">
        <v>19589</v>
      </c>
      <c r="F599">
        <v>806</v>
      </c>
      <c r="G599">
        <v>18783</v>
      </c>
      <c r="H599">
        <v>14</v>
      </c>
      <c r="I599">
        <v>72</v>
      </c>
      <c r="J599">
        <v>120</v>
      </c>
      <c r="K599">
        <v>600</v>
      </c>
      <c r="L599">
        <v>4236</v>
      </c>
      <c r="M599">
        <v>13603</v>
      </c>
      <c r="N599">
        <v>944</v>
      </c>
    </row>
    <row r="600" spans="2:14" x14ac:dyDescent="0.2">
      <c r="B600" s="5" t="s">
        <v>255</v>
      </c>
      <c r="C600">
        <v>1970</v>
      </c>
      <c r="D600">
        <v>713008</v>
      </c>
      <c r="E600">
        <v>22494</v>
      </c>
      <c r="F600">
        <v>879</v>
      </c>
      <c r="G600">
        <v>21615</v>
      </c>
      <c r="H600">
        <v>33</v>
      </c>
      <c r="I600">
        <v>88</v>
      </c>
      <c r="J600">
        <v>146</v>
      </c>
      <c r="K600">
        <v>612</v>
      </c>
      <c r="L600">
        <v>4803</v>
      </c>
      <c r="M600">
        <v>15784</v>
      </c>
      <c r="N600">
        <v>1028</v>
      </c>
    </row>
    <row r="601" spans="2:14" x14ac:dyDescent="0.2">
      <c r="B601" s="5" t="s">
        <v>255</v>
      </c>
      <c r="C601">
        <v>1971</v>
      </c>
      <c r="D601">
        <v>732000</v>
      </c>
      <c r="E601">
        <v>25675</v>
      </c>
      <c r="F601">
        <v>917</v>
      </c>
      <c r="G601">
        <v>24758</v>
      </c>
      <c r="H601">
        <v>24</v>
      </c>
      <c r="I601">
        <v>77</v>
      </c>
      <c r="J601">
        <v>163</v>
      </c>
      <c r="K601">
        <v>653</v>
      </c>
      <c r="L601">
        <v>5430</v>
      </c>
      <c r="M601">
        <v>18109</v>
      </c>
      <c r="N601">
        <v>1219</v>
      </c>
    </row>
    <row r="602" spans="2:14" x14ac:dyDescent="0.2">
      <c r="B602" s="5" t="s">
        <v>255</v>
      </c>
      <c r="C602">
        <v>1972</v>
      </c>
      <c r="D602">
        <v>756000</v>
      </c>
      <c r="E602">
        <v>25858</v>
      </c>
      <c r="F602">
        <v>1085</v>
      </c>
      <c r="G602">
        <v>24773</v>
      </c>
      <c r="H602">
        <v>29</v>
      </c>
      <c r="I602">
        <v>118</v>
      </c>
      <c r="J602">
        <v>156</v>
      </c>
      <c r="K602">
        <v>782</v>
      </c>
      <c r="L602">
        <v>5705</v>
      </c>
      <c r="M602">
        <v>17678</v>
      </c>
      <c r="N602">
        <v>1390</v>
      </c>
    </row>
    <row r="603" spans="2:14" x14ac:dyDescent="0.2">
      <c r="B603" s="5" t="s">
        <v>255</v>
      </c>
      <c r="C603">
        <v>1973</v>
      </c>
      <c r="D603">
        <v>770000</v>
      </c>
      <c r="E603">
        <v>26625</v>
      </c>
      <c r="F603">
        <v>1264</v>
      </c>
      <c r="G603">
        <v>25361</v>
      </c>
      <c r="H603">
        <v>20</v>
      </c>
      <c r="I603">
        <v>109</v>
      </c>
      <c r="J603">
        <v>207</v>
      </c>
      <c r="K603">
        <v>928</v>
      </c>
      <c r="L603">
        <v>6536</v>
      </c>
      <c r="M603">
        <v>17231</v>
      </c>
      <c r="N603">
        <v>1594</v>
      </c>
    </row>
    <row r="604" spans="2:14" x14ac:dyDescent="0.2">
      <c r="B604" s="5" t="s">
        <v>255</v>
      </c>
      <c r="C604">
        <v>1974</v>
      </c>
      <c r="D604">
        <v>799000</v>
      </c>
      <c r="E604">
        <v>32620</v>
      </c>
      <c r="F604">
        <v>1465</v>
      </c>
      <c r="G604">
        <v>31155</v>
      </c>
      <c r="H604">
        <v>45</v>
      </c>
      <c r="I604">
        <v>128</v>
      </c>
      <c r="J604">
        <v>303</v>
      </c>
      <c r="K604">
        <v>989</v>
      </c>
      <c r="L604">
        <v>8004</v>
      </c>
      <c r="M604">
        <v>21441</v>
      </c>
      <c r="N604">
        <v>1710</v>
      </c>
    </row>
    <row r="605" spans="2:14" x14ac:dyDescent="0.2">
      <c r="B605" s="5" t="s">
        <v>255</v>
      </c>
      <c r="C605">
        <v>1975</v>
      </c>
      <c r="D605">
        <v>820000</v>
      </c>
      <c r="E605">
        <v>33957</v>
      </c>
      <c r="F605">
        <v>1670</v>
      </c>
      <c r="G605">
        <v>32287</v>
      </c>
      <c r="H605">
        <v>43</v>
      </c>
      <c r="I605">
        <v>132</v>
      </c>
      <c r="J605">
        <v>344</v>
      </c>
      <c r="K605">
        <v>1151</v>
      </c>
      <c r="L605">
        <v>8717</v>
      </c>
      <c r="M605">
        <v>21741</v>
      </c>
      <c r="N605">
        <v>1829</v>
      </c>
    </row>
    <row r="606" spans="2:14" x14ac:dyDescent="0.2">
      <c r="B606" s="5" t="s">
        <v>255</v>
      </c>
      <c r="C606">
        <v>1976</v>
      </c>
      <c r="D606">
        <v>831000</v>
      </c>
      <c r="E606">
        <v>35488</v>
      </c>
      <c r="F606">
        <v>1884</v>
      </c>
      <c r="G606">
        <v>33604</v>
      </c>
      <c r="H606">
        <v>44</v>
      </c>
      <c r="I606">
        <v>155</v>
      </c>
      <c r="J606">
        <v>332</v>
      </c>
      <c r="K606">
        <v>1353</v>
      </c>
      <c r="L606">
        <v>8615</v>
      </c>
      <c r="M606">
        <v>23076</v>
      </c>
      <c r="N606">
        <v>1913</v>
      </c>
    </row>
    <row r="607" spans="2:14" x14ac:dyDescent="0.2">
      <c r="B607" s="5" t="s">
        <v>255</v>
      </c>
      <c r="C607">
        <v>1977</v>
      </c>
      <c r="D607">
        <v>857000</v>
      </c>
      <c r="E607">
        <v>35350</v>
      </c>
      <c r="F607">
        <v>2030</v>
      </c>
      <c r="G607">
        <v>33320</v>
      </c>
      <c r="H607">
        <v>47</v>
      </c>
      <c r="I607">
        <v>166</v>
      </c>
      <c r="J607">
        <v>339</v>
      </c>
      <c r="K607">
        <v>1478</v>
      </c>
      <c r="L607">
        <v>9005</v>
      </c>
      <c r="M607">
        <v>22279</v>
      </c>
      <c r="N607">
        <v>2036</v>
      </c>
    </row>
    <row r="608" spans="2:14" x14ac:dyDescent="0.2">
      <c r="B608" s="5" t="s">
        <v>255</v>
      </c>
      <c r="C608">
        <v>1978</v>
      </c>
      <c r="D608">
        <v>878000</v>
      </c>
      <c r="E608">
        <v>35250</v>
      </c>
      <c r="F608">
        <v>2076</v>
      </c>
      <c r="G608">
        <v>33174</v>
      </c>
      <c r="H608">
        <v>47</v>
      </c>
      <c r="I608">
        <v>169</v>
      </c>
      <c r="J608">
        <v>351</v>
      </c>
      <c r="K608">
        <v>1509</v>
      </c>
      <c r="L608">
        <v>9117</v>
      </c>
      <c r="M608">
        <v>21917</v>
      </c>
      <c r="N608">
        <v>2140</v>
      </c>
    </row>
    <row r="609" spans="2:14" x14ac:dyDescent="0.2">
      <c r="B609" s="5" t="s">
        <v>255</v>
      </c>
      <c r="C609">
        <v>1979</v>
      </c>
      <c r="D609">
        <v>905000</v>
      </c>
      <c r="E609">
        <v>38379</v>
      </c>
      <c r="F609">
        <v>2613</v>
      </c>
      <c r="G609">
        <v>35766</v>
      </c>
      <c r="H609">
        <v>49</v>
      </c>
      <c r="I609">
        <v>186</v>
      </c>
      <c r="J609">
        <v>392</v>
      </c>
      <c r="K609">
        <v>1986</v>
      </c>
      <c r="L609">
        <v>9729</v>
      </c>
      <c r="M609">
        <v>23577</v>
      </c>
      <c r="N609">
        <v>2460</v>
      </c>
    </row>
    <row r="610" spans="2:14" x14ac:dyDescent="0.2">
      <c r="B610" s="5" t="s">
        <v>255</v>
      </c>
      <c r="C610">
        <v>1980</v>
      </c>
      <c r="D610">
        <v>943629</v>
      </c>
      <c r="E610">
        <v>45126</v>
      </c>
      <c r="F610">
        <v>2957</v>
      </c>
      <c r="G610">
        <v>42169</v>
      </c>
      <c r="H610">
        <v>29</v>
      </c>
      <c r="I610">
        <v>211</v>
      </c>
      <c r="J610">
        <v>442</v>
      </c>
      <c r="K610">
        <v>2275</v>
      </c>
      <c r="L610">
        <v>11691</v>
      </c>
      <c r="M610">
        <v>28243</v>
      </c>
      <c r="N610">
        <v>2235</v>
      </c>
    </row>
    <row r="611" spans="2:14" x14ac:dyDescent="0.2">
      <c r="B611" s="5" t="s">
        <v>255</v>
      </c>
      <c r="C611">
        <v>1981</v>
      </c>
      <c r="D611">
        <v>959000</v>
      </c>
      <c r="E611">
        <v>43450</v>
      </c>
      <c r="F611">
        <v>2717</v>
      </c>
      <c r="G611">
        <v>40733</v>
      </c>
      <c r="H611">
        <v>43</v>
      </c>
      <c r="I611">
        <v>198</v>
      </c>
      <c r="J611">
        <v>362</v>
      </c>
      <c r="K611">
        <v>2114</v>
      </c>
      <c r="L611">
        <v>11255</v>
      </c>
      <c r="M611">
        <v>27423</v>
      </c>
      <c r="N611">
        <v>2055</v>
      </c>
    </row>
    <row r="612" spans="2:14" x14ac:dyDescent="0.2">
      <c r="B612" s="5" t="s">
        <v>255</v>
      </c>
      <c r="C612">
        <v>1982</v>
      </c>
      <c r="D612">
        <v>965000</v>
      </c>
      <c r="E612">
        <v>39403</v>
      </c>
      <c r="F612">
        <v>2501</v>
      </c>
      <c r="G612">
        <v>36902</v>
      </c>
      <c r="H612">
        <v>24</v>
      </c>
      <c r="I612">
        <v>160</v>
      </c>
      <c r="J612">
        <v>292</v>
      </c>
      <c r="K612">
        <v>2025</v>
      </c>
      <c r="L612">
        <v>9958</v>
      </c>
      <c r="M612">
        <v>25256</v>
      </c>
      <c r="N612">
        <v>1688</v>
      </c>
    </row>
    <row r="613" spans="2:14" x14ac:dyDescent="0.2">
      <c r="B613" s="5" t="s">
        <v>255</v>
      </c>
      <c r="C613">
        <v>1983</v>
      </c>
      <c r="D613">
        <v>989000</v>
      </c>
      <c r="E613">
        <v>38233</v>
      </c>
      <c r="F613">
        <v>2361</v>
      </c>
      <c r="G613">
        <v>35872</v>
      </c>
      <c r="H613">
        <v>35</v>
      </c>
      <c r="I613">
        <v>181</v>
      </c>
      <c r="J613">
        <v>270</v>
      </c>
      <c r="K613">
        <v>1875</v>
      </c>
      <c r="L613">
        <v>9206</v>
      </c>
      <c r="M613">
        <v>24979</v>
      </c>
      <c r="N613">
        <v>1687</v>
      </c>
    </row>
    <row r="614" spans="2:14" x14ac:dyDescent="0.2">
      <c r="B614" s="5" t="s">
        <v>255</v>
      </c>
      <c r="C614">
        <v>1984</v>
      </c>
      <c r="D614">
        <v>1001000</v>
      </c>
      <c r="E614">
        <v>36753</v>
      </c>
      <c r="F614">
        <v>2355</v>
      </c>
      <c r="G614">
        <v>34398</v>
      </c>
      <c r="H614">
        <v>34</v>
      </c>
      <c r="I614">
        <v>187</v>
      </c>
      <c r="J614">
        <v>244</v>
      </c>
      <c r="K614">
        <v>1890</v>
      </c>
      <c r="L614">
        <v>8751</v>
      </c>
      <c r="M614">
        <v>24138</v>
      </c>
      <c r="N614">
        <v>1509</v>
      </c>
    </row>
    <row r="615" spans="2:14" x14ac:dyDescent="0.2">
      <c r="B615" s="5" t="s">
        <v>255</v>
      </c>
      <c r="C615">
        <v>1985</v>
      </c>
      <c r="D615">
        <v>1005000</v>
      </c>
      <c r="E615">
        <v>39276</v>
      </c>
      <c r="F615">
        <v>2360</v>
      </c>
      <c r="G615">
        <v>36916</v>
      </c>
      <c r="H615">
        <v>22</v>
      </c>
      <c r="I615">
        <v>192</v>
      </c>
      <c r="J615">
        <v>269</v>
      </c>
      <c r="K615">
        <v>1877</v>
      </c>
      <c r="L615">
        <v>8917</v>
      </c>
      <c r="M615">
        <v>26170</v>
      </c>
      <c r="N615">
        <v>1829</v>
      </c>
    </row>
    <row r="616" spans="2:14" x14ac:dyDescent="0.2">
      <c r="B616" s="5" t="s">
        <v>255</v>
      </c>
      <c r="C616">
        <v>1986</v>
      </c>
      <c r="D616">
        <v>1003000</v>
      </c>
      <c r="E616">
        <v>42196</v>
      </c>
      <c r="F616">
        <v>2232</v>
      </c>
      <c r="G616">
        <v>39964</v>
      </c>
      <c r="H616">
        <v>32</v>
      </c>
      <c r="I616">
        <v>201</v>
      </c>
      <c r="J616">
        <v>214</v>
      </c>
      <c r="K616">
        <v>1785</v>
      </c>
      <c r="L616">
        <v>10065</v>
      </c>
      <c r="M616">
        <v>28081</v>
      </c>
      <c r="N616">
        <v>1818</v>
      </c>
    </row>
    <row r="617" spans="2:14" x14ac:dyDescent="0.2">
      <c r="B617" s="5" t="s">
        <v>255</v>
      </c>
      <c r="C617">
        <v>1987</v>
      </c>
      <c r="D617">
        <v>998000</v>
      </c>
      <c r="E617">
        <v>41480</v>
      </c>
      <c r="F617">
        <v>2138</v>
      </c>
      <c r="G617">
        <v>39342</v>
      </c>
      <c r="H617">
        <v>31</v>
      </c>
      <c r="I617">
        <v>175</v>
      </c>
      <c r="J617">
        <v>242</v>
      </c>
      <c r="K617">
        <v>1690</v>
      </c>
      <c r="L617">
        <v>9748</v>
      </c>
      <c r="M617">
        <v>27923</v>
      </c>
      <c r="N617">
        <v>1671</v>
      </c>
    </row>
    <row r="618" spans="2:14" x14ac:dyDescent="0.2">
      <c r="B618" s="5" t="s">
        <v>255</v>
      </c>
      <c r="C618">
        <v>1988</v>
      </c>
      <c r="D618">
        <v>999000</v>
      </c>
      <c r="E618">
        <v>39690</v>
      </c>
      <c r="F618">
        <v>2345</v>
      </c>
      <c r="G618">
        <v>37345</v>
      </c>
      <c r="H618">
        <v>36</v>
      </c>
      <c r="I618">
        <v>179</v>
      </c>
      <c r="J618">
        <v>202</v>
      </c>
      <c r="K618">
        <v>1928</v>
      </c>
      <c r="L618">
        <v>8691</v>
      </c>
      <c r="M618">
        <v>26893</v>
      </c>
      <c r="N618">
        <v>1761</v>
      </c>
    </row>
    <row r="619" spans="2:14" x14ac:dyDescent="0.2">
      <c r="B619" s="5" t="s">
        <v>255</v>
      </c>
      <c r="C619">
        <v>1989</v>
      </c>
      <c r="D619">
        <v>1014000</v>
      </c>
      <c r="E619">
        <v>39860</v>
      </c>
      <c r="F619">
        <v>2582</v>
      </c>
      <c r="G619">
        <v>37278</v>
      </c>
      <c r="H619">
        <v>26</v>
      </c>
      <c r="I619">
        <v>236</v>
      </c>
      <c r="J619">
        <v>152</v>
      </c>
      <c r="K619">
        <v>2168</v>
      </c>
      <c r="L619">
        <v>8843</v>
      </c>
      <c r="M619">
        <v>26825</v>
      </c>
      <c r="N619">
        <v>1610</v>
      </c>
    </row>
    <row r="620" spans="2:14" x14ac:dyDescent="0.2">
      <c r="B620" s="5" t="s">
        <v>255</v>
      </c>
      <c r="C620">
        <v>1990</v>
      </c>
      <c r="D620">
        <v>1006749</v>
      </c>
      <c r="E620">
        <v>40845</v>
      </c>
      <c r="F620">
        <v>2776</v>
      </c>
      <c r="G620">
        <v>38069</v>
      </c>
      <c r="H620">
        <v>27</v>
      </c>
      <c r="I620">
        <v>275</v>
      </c>
      <c r="J620">
        <v>151</v>
      </c>
      <c r="K620">
        <v>2323</v>
      </c>
      <c r="L620">
        <v>8187</v>
      </c>
      <c r="M620">
        <v>28216</v>
      </c>
      <c r="N620">
        <v>1666</v>
      </c>
    </row>
    <row r="621" spans="2:14" x14ac:dyDescent="0.2">
      <c r="B621" s="5" t="s">
        <v>255</v>
      </c>
      <c r="C621">
        <v>1991</v>
      </c>
      <c r="D621">
        <v>1039000</v>
      </c>
      <c r="E621">
        <v>43594</v>
      </c>
      <c r="F621">
        <v>3016</v>
      </c>
      <c r="G621">
        <v>40578</v>
      </c>
      <c r="H621">
        <v>19</v>
      </c>
      <c r="I621">
        <v>300</v>
      </c>
      <c r="J621">
        <v>215</v>
      </c>
      <c r="K621">
        <v>2482</v>
      </c>
      <c r="L621">
        <v>8582</v>
      </c>
      <c r="M621">
        <v>30143</v>
      </c>
      <c r="N621">
        <v>1853</v>
      </c>
    </row>
    <row r="622" spans="2:14" x14ac:dyDescent="0.2">
      <c r="B622" s="5" t="s">
        <v>255</v>
      </c>
      <c r="C622">
        <v>1992</v>
      </c>
      <c r="D622">
        <v>1067000</v>
      </c>
      <c r="E622">
        <v>42639</v>
      </c>
      <c r="F622">
        <v>3003</v>
      </c>
      <c r="G622">
        <v>39636</v>
      </c>
      <c r="H622">
        <v>37</v>
      </c>
      <c r="I622">
        <v>339</v>
      </c>
      <c r="J622">
        <v>229</v>
      </c>
      <c r="K622">
        <v>2398</v>
      </c>
      <c r="L622">
        <v>7934</v>
      </c>
      <c r="M622">
        <v>30023</v>
      </c>
      <c r="N622">
        <v>1679</v>
      </c>
    </row>
    <row r="623" spans="2:14" x14ac:dyDescent="0.2">
      <c r="B623" s="5" t="s">
        <v>255</v>
      </c>
      <c r="C623">
        <v>1993</v>
      </c>
      <c r="D623">
        <v>1099000</v>
      </c>
      <c r="E623">
        <v>42258</v>
      </c>
      <c r="F623">
        <v>3097</v>
      </c>
      <c r="G623">
        <v>39161</v>
      </c>
      <c r="H623">
        <v>32</v>
      </c>
      <c r="I623">
        <v>388</v>
      </c>
      <c r="J623">
        <v>186</v>
      </c>
      <c r="K623">
        <v>2491</v>
      </c>
      <c r="L623">
        <v>7350</v>
      </c>
      <c r="M623">
        <v>29795</v>
      </c>
      <c r="N623">
        <v>2016</v>
      </c>
    </row>
    <row r="624" spans="2:14" x14ac:dyDescent="0.2">
      <c r="B624" s="5" t="s">
        <v>255</v>
      </c>
      <c r="C624">
        <v>1994</v>
      </c>
      <c r="D624">
        <v>1133000</v>
      </c>
      <c r="E624">
        <v>46192</v>
      </c>
      <c r="F624">
        <v>3238</v>
      </c>
      <c r="G624">
        <v>42954</v>
      </c>
      <c r="H624">
        <v>40</v>
      </c>
      <c r="I624">
        <v>316</v>
      </c>
      <c r="J624">
        <v>209</v>
      </c>
      <c r="K624">
        <v>2673</v>
      </c>
      <c r="L624">
        <v>8147</v>
      </c>
      <c r="M624">
        <v>32597</v>
      </c>
      <c r="N624">
        <v>2210</v>
      </c>
    </row>
    <row r="625" spans="2:14" x14ac:dyDescent="0.2">
      <c r="B625" s="5" t="s">
        <v>255</v>
      </c>
      <c r="C625">
        <v>1995</v>
      </c>
      <c r="D625">
        <v>1163000</v>
      </c>
      <c r="E625">
        <v>51189</v>
      </c>
      <c r="F625">
        <v>3745</v>
      </c>
      <c r="G625">
        <v>47444</v>
      </c>
      <c r="H625">
        <v>48</v>
      </c>
      <c r="I625">
        <v>330</v>
      </c>
      <c r="J625">
        <v>279</v>
      </c>
      <c r="K625">
        <v>3088</v>
      </c>
      <c r="L625">
        <v>9069</v>
      </c>
      <c r="M625">
        <v>35560</v>
      </c>
      <c r="N625">
        <v>2815</v>
      </c>
    </row>
    <row r="626" spans="2:14" x14ac:dyDescent="0.2">
      <c r="B626" s="5" t="s">
        <v>255</v>
      </c>
      <c r="C626">
        <v>1996</v>
      </c>
      <c r="D626">
        <v>1189000</v>
      </c>
      <c r="E626">
        <v>47709</v>
      </c>
      <c r="F626">
        <v>3177</v>
      </c>
      <c r="G626">
        <v>44532</v>
      </c>
      <c r="H626">
        <v>43</v>
      </c>
      <c r="I626">
        <v>313</v>
      </c>
      <c r="J626">
        <v>241</v>
      </c>
      <c r="K626">
        <v>2580</v>
      </c>
      <c r="L626">
        <v>8431</v>
      </c>
      <c r="M626">
        <v>33872</v>
      </c>
      <c r="N626">
        <v>2229</v>
      </c>
    </row>
    <row r="627" spans="2:14" x14ac:dyDescent="0.2">
      <c r="B627" s="5" t="s">
        <v>255</v>
      </c>
      <c r="C627">
        <v>1997</v>
      </c>
      <c r="D627">
        <v>1210000</v>
      </c>
      <c r="E627">
        <v>47495</v>
      </c>
      <c r="F627">
        <v>3107</v>
      </c>
      <c r="G627">
        <v>44388</v>
      </c>
      <c r="H627">
        <v>39</v>
      </c>
      <c r="I627">
        <v>350</v>
      </c>
      <c r="J627">
        <v>237</v>
      </c>
      <c r="K627">
        <v>2481</v>
      </c>
      <c r="L627">
        <v>9175</v>
      </c>
      <c r="M627">
        <v>32784</v>
      </c>
      <c r="N627">
        <v>2429</v>
      </c>
    </row>
    <row r="628" spans="2:14" x14ac:dyDescent="0.2">
      <c r="B628" s="5" t="s">
        <v>255</v>
      </c>
      <c r="C628">
        <v>1998</v>
      </c>
      <c r="D628">
        <v>1229000</v>
      </c>
      <c r="E628">
        <v>45653</v>
      </c>
      <c r="F628">
        <v>3468</v>
      </c>
      <c r="G628">
        <v>42185</v>
      </c>
      <c r="H628">
        <v>36</v>
      </c>
      <c r="I628">
        <v>386</v>
      </c>
      <c r="J628">
        <v>264</v>
      </c>
      <c r="K628">
        <v>2782</v>
      </c>
      <c r="L628">
        <v>8518</v>
      </c>
      <c r="M628">
        <v>31385</v>
      </c>
      <c r="N628">
        <v>2282</v>
      </c>
    </row>
    <row r="629" spans="2:14" x14ac:dyDescent="0.2">
      <c r="B629" s="5" t="s">
        <v>255</v>
      </c>
      <c r="C629">
        <v>1999</v>
      </c>
      <c r="D629">
        <v>1251700</v>
      </c>
      <c r="E629">
        <v>39429</v>
      </c>
      <c r="F629">
        <v>3066</v>
      </c>
      <c r="G629">
        <v>36363</v>
      </c>
      <c r="H629">
        <v>25</v>
      </c>
      <c r="I629">
        <v>417</v>
      </c>
      <c r="J629">
        <v>223</v>
      </c>
      <c r="K629">
        <v>2401</v>
      </c>
      <c r="L629">
        <v>7641</v>
      </c>
      <c r="M629">
        <v>26824</v>
      </c>
      <c r="N629">
        <v>1898</v>
      </c>
    </row>
    <row r="630" spans="2:14" x14ac:dyDescent="0.2">
      <c r="B630" s="5" t="s">
        <v>255</v>
      </c>
      <c r="C630">
        <v>2000</v>
      </c>
      <c r="D630">
        <v>1293953</v>
      </c>
      <c r="E630">
        <v>41228</v>
      </c>
      <c r="F630">
        <v>3267</v>
      </c>
      <c r="G630">
        <v>37961</v>
      </c>
      <c r="H630">
        <v>16</v>
      </c>
      <c r="I630">
        <v>384</v>
      </c>
      <c r="J630">
        <v>223</v>
      </c>
      <c r="K630">
        <v>2644</v>
      </c>
      <c r="L630">
        <v>7330</v>
      </c>
      <c r="M630">
        <v>28545</v>
      </c>
      <c r="N630">
        <v>2086</v>
      </c>
    </row>
    <row r="631" spans="2:14" x14ac:dyDescent="0.2">
      <c r="B631" s="5" t="s">
        <v>255</v>
      </c>
      <c r="C631">
        <v>2001</v>
      </c>
      <c r="D631">
        <v>1321006</v>
      </c>
      <c r="E631">
        <v>41392</v>
      </c>
      <c r="F631">
        <v>3211</v>
      </c>
      <c r="G631">
        <v>38181</v>
      </c>
      <c r="H631">
        <v>30</v>
      </c>
      <c r="I631">
        <v>425</v>
      </c>
      <c r="J631">
        <v>245</v>
      </c>
      <c r="K631">
        <v>2511</v>
      </c>
      <c r="L631">
        <v>7507</v>
      </c>
      <c r="M631">
        <v>28285</v>
      </c>
      <c r="N631">
        <v>2389</v>
      </c>
    </row>
    <row r="632" spans="2:14" x14ac:dyDescent="0.2">
      <c r="B632" s="5" t="s">
        <v>255</v>
      </c>
      <c r="C632">
        <v>2002</v>
      </c>
      <c r="D632">
        <v>1341131</v>
      </c>
      <c r="E632">
        <v>42547</v>
      </c>
      <c r="F632">
        <v>3419</v>
      </c>
      <c r="G632">
        <v>39128</v>
      </c>
      <c r="H632">
        <v>36</v>
      </c>
      <c r="I632">
        <v>497</v>
      </c>
      <c r="J632">
        <v>240</v>
      </c>
      <c r="K632">
        <v>2646</v>
      </c>
      <c r="L632">
        <v>7441</v>
      </c>
      <c r="M632">
        <v>29060</v>
      </c>
      <c r="N632">
        <v>2627</v>
      </c>
    </row>
    <row r="633" spans="2:14" x14ac:dyDescent="0.2">
      <c r="B633" s="5" t="s">
        <v>255</v>
      </c>
      <c r="C633">
        <v>2003</v>
      </c>
      <c r="D633">
        <v>1366332</v>
      </c>
      <c r="E633">
        <v>43058</v>
      </c>
      <c r="F633">
        <v>3316</v>
      </c>
      <c r="G633">
        <v>39742</v>
      </c>
      <c r="H633">
        <v>25</v>
      </c>
      <c r="I633">
        <v>508</v>
      </c>
      <c r="J633">
        <v>244</v>
      </c>
      <c r="K633">
        <v>2539</v>
      </c>
      <c r="L633">
        <v>7791</v>
      </c>
      <c r="M633">
        <v>29342</v>
      </c>
      <c r="N633">
        <v>2609</v>
      </c>
    </row>
    <row r="634" spans="2:14" x14ac:dyDescent="0.2">
      <c r="B634" s="5" t="s">
        <v>255</v>
      </c>
      <c r="C634">
        <v>2004</v>
      </c>
      <c r="D634">
        <v>1393262</v>
      </c>
      <c r="E634">
        <v>42345</v>
      </c>
      <c r="F634">
        <v>3412</v>
      </c>
      <c r="G634">
        <v>38933</v>
      </c>
      <c r="H634">
        <v>30</v>
      </c>
      <c r="I634">
        <v>570</v>
      </c>
      <c r="J634">
        <v>240</v>
      </c>
      <c r="K634">
        <v>2572</v>
      </c>
      <c r="L634">
        <v>7626</v>
      </c>
      <c r="M634">
        <v>28583</v>
      </c>
      <c r="N634">
        <v>2724</v>
      </c>
    </row>
    <row r="635" spans="2:14" x14ac:dyDescent="0.2">
      <c r="B635" s="5" t="s">
        <v>256</v>
      </c>
      <c r="C635">
        <v>1960</v>
      </c>
      <c r="D635">
        <v>10081158</v>
      </c>
      <c r="E635">
        <v>236085</v>
      </c>
      <c r="F635">
        <v>36802</v>
      </c>
      <c r="G635">
        <v>199283</v>
      </c>
      <c r="H635">
        <v>489</v>
      </c>
      <c r="I635">
        <v>1773</v>
      </c>
      <c r="J635">
        <v>21048</v>
      </c>
      <c r="K635">
        <v>13492</v>
      </c>
      <c r="L635">
        <v>58241</v>
      </c>
      <c r="M635">
        <v>105423</v>
      </c>
      <c r="N635">
        <v>35619</v>
      </c>
    </row>
    <row r="636" spans="2:14" x14ac:dyDescent="0.2">
      <c r="B636" s="5" t="s">
        <v>256</v>
      </c>
      <c r="C636">
        <v>1961</v>
      </c>
      <c r="D636">
        <v>10258000</v>
      </c>
      <c r="E636">
        <v>250758</v>
      </c>
      <c r="F636">
        <v>37156</v>
      </c>
      <c r="G636">
        <v>213602</v>
      </c>
      <c r="H636">
        <v>492</v>
      </c>
      <c r="I636">
        <v>1767</v>
      </c>
      <c r="J636">
        <v>20977</v>
      </c>
      <c r="K636">
        <v>13920</v>
      </c>
      <c r="L636">
        <v>60204</v>
      </c>
      <c r="M636">
        <v>117006</v>
      </c>
      <c r="N636">
        <v>36392</v>
      </c>
    </row>
    <row r="637" spans="2:14" x14ac:dyDescent="0.2">
      <c r="B637" s="5" t="s">
        <v>256</v>
      </c>
      <c r="C637">
        <v>1962</v>
      </c>
      <c r="D637">
        <v>10146000</v>
      </c>
      <c r="E637">
        <v>258319</v>
      </c>
      <c r="F637">
        <v>38926</v>
      </c>
      <c r="G637">
        <v>219393</v>
      </c>
      <c r="H637">
        <v>537</v>
      </c>
      <c r="I637">
        <v>1884</v>
      </c>
      <c r="J637">
        <v>20442</v>
      </c>
      <c r="K637">
        <v>16063</v>
      </c>
      <c r="L637">
        <v>56377</v>
      </c>
      <c r="M637">
        <v>125306</v>
      </c>
      <c r="N637">
        <v>37710</v>
      </c>
    </row>
    <row r="638" spans="2:14" x14ac:dyDescent="0.2">
      <c r="B638" s="5" t="s">
        <v>256</v>
      </c>
      <c r="C638">
        <v>1963</v>
      </c>
      <c r="D638">
        <v>10182000</v>
      </c>
      <c r="E638">
        <v>263232</v>
      </c>
      <c r="F638">
        <v>33627</v>
      </c>
      <c r="G638">
        <v>229605</v>
      </c>
      <c r="H638">
        <v>523</v>
      </c>
      <c r="I638">
        <v>1416</v>
      </c>
      <c r="J638">
        <v>19193</v>
      </c>
      <c r="K638">
        <v>12495</v>
      </c>
      <c r="L638">
        <v>55117</v>
      </c>
      <c r="M638">
        <v>135634</v>
      </c>
      <c r="N638">
        <v>38854</v>
      </c>
    </row>
    <row r="639" spans="2:14" x14ac:dyDescent="0.2">
      <c r="B639" s="5" t="s">
        <v>256</v>
      </c>
      <c r="C639">
        <v>1964</v>
      </c>
      <c r="D639">
        <v>10489000</v>
      </c>
      <c r="E639">
        <v>281670</v>
      </c>
      <c r="F639">
        <v>36916</v>
      </c>
      <c r="G639">
        <v>244754</v>
      </c>
      <c r="H639">
        <v>572</v>
      </c>
      <c r="I639">
        <v>1569</v>
      </c>
      <c r="J639">
        <v>19123</v>
      </c>
      <c r="K639">
        <v>15652</v>
      </c>
      <c r="L639">
        <v>57416</v>
      </c>
      <c r="M639">
        <v>144783</v>
      </c>
      <c r="N639">
        <v>42555</v>
      </c>
    </row>
    <row r="640" spans="2:14" x14ac:dyDescent="0.2">
      <c r="B640" s="5" t="s">
        <v>256</v>
      </c>
      <c r="C640">
        <v>1965</v>
      </c>
      <c r="D640">
        <v>10644000</v>
      </c>
      <c r="E640">
        <v>270983</v>
      </c>
      <c r="F640">
        <v>34345</v>
      </c>
      <c r="G640">
        <v>236638</v>
      </c>
      <c r="H640">
        <v>551</v>
      </c>
      <c r="I640">
        <v>1706</v>
      </c>
      <c r="J640">
        <v>17535</v>
      </c>
      <c r="K640">
        <v>14553</v>
      </c>
      <c r="L640">
        <v>58566</v>
      </c>
      <c r="M640">
        <v>137634</v>
      </c>
      <c r="N640">
        <v>40438</v>
      </c>
    </row>
    <row r="641" spans="2:14" x14ac:dyDescent="0.2">
      <c r="B641" s="5" t="s">
        <v>256</v>
      </c>
      <c r="C641">
        <v>1966</v>
      </c>
      <c r="D641">
        <v>10722000</v>
      </c>
      <c r="E641">
        <v>295847</v>
      </c>
      <c r="F641">
        <v>39116</v>
      </c>
      <c r="G641">
        <v>256731</v>
      </c>
      <c r="H641">
        <v>745</v>
      </c>
      <c r="I641">
        <v>1777</v>
      </c>
      <c r="J641">
        <v>19824</v>
      </c>
      <c r="K641">
        <v>16770</v>
      </c>
      <c r="L641">
        <v>60099</v>
      </c>
      <c r="M641">
        <v>152102</v>
      </c>
      <c r="N641">
        <v>44530</v>
      </c>
    </row>
    <row r="642" spans="2:14" x14ac:dyDescent="0.2">
      <c r="B642" s="5" t="s">
        <v>256</v>
      </c>
      <c r="C642">
        <v>1967</v>
      </c>
      <c r="D642">
        <v>10893000</v>
      </c>
      <c r="E642">
        <v>317045</v>
      </c>
      <c r="F642">
        <v>42956</v>
      </c>
      <c r="G642">
        <v>274089</v>
      </c>
      <c r="H642">
        <v>793</v>
      </c>
      <c r="I642">
        <v>1953</v>
      </c>
      <c r="J642">
        <v>21879</v>
      </c>
      <c r="K642">
        <v>18331</v>
      </c>
      <c r="L642">
        <v>66282</v>
      </c>
      <c r="M642">
        <v>161876</v>
      </c>
      <c r="N642">
        <v>45931</v>
      </c>
    </row>
    <row r="643" spans="2:14" x14ac:dyDescent="0.2">
      <c r="B643" s="5" t="s">
        <v>256</v>
      </c>
      <c r="C643">
        <v>1968</v>
      </c>
      <c r="D643">
        <v>10974000</v>
      </c>
      <c r="E643">
        <v>355322</v>
      </c>
      <c r="F643">
        <v>44776</v>
      </c>
      <c r="G643">
        <v>310546</v>
      </c>
      <c r="H643">
        <v>893</v>
      </c>
      <c r="I643">
        <v>1798</v>
      </c>
      <c r="J643">
        <v>23209</v>
      </c>
      <c r="K643">
        <v>18876</v>
      </c>
      <c r="L643">
        <v>75013</v>
      </c>
      <c r="M643">
        <v>187133</v>
      </c>
      <c r="N643">
        <v>48400</v>
      </c>
    </row>
    <row r="644" spans="2:14" x14ac:dyDescent="0.2">
      <c r="B644" s="5" t="s">
        <v>256</v>
      </c>
      <c r="C644">
        <v>1969</v>
      </c>
      <c r="D644">
        <v>11047000</v>
      </c>
      <c r="E644">
        <v>383161</v>
      </c>
      <c r="F644">
        <v>49543</v>
      </c>
      <c r="G644">
        <v>333618</v>
      </c>
      <c r="H644">
        <v>950</v>
      </c>
      <c r="I644">
        <v>2113</v>
      </c>
      <c r="J644">
        <v>26153</v>
      </c>
      <c r="K644">
        <v>20327</v>
      </c>
      <c r="L644">
        <v>81602</v>
      </c>
      <c r="M644">
        <v>199600</v>
      </c>
      <c r="N644">
        <v>52416</v>
      </c>
    </row>
    <row r="645" spans="2:14" x14ac:dyDescent="0.2">
      <c r="B645" s="5" t="s">
        <v>256</v>
      </c>
      <c r="C645">
        <v>1970</v>
      </c>
      <c r="D645">
        <v>11113976</v>
      </c>
      <c r="E645">
        <v>420061</v>
      </c>
      <c r="F645">
        <v>52006</v>
      </c>
      <c r="G645">
        <v>368055</v>
      </c>
      <c r="H645">
        <v>1066</v>
      </c>
      <c r="I645">
        <v>2270</v>
      </c>
      <c r="J645">
        <v>27908</v>
      </c>
      <c r="K645">
        <v>20762</v>
      </c>
      <c r="L645">
        <v>85067</v>
      </c>
      <c r="M645">
        <v>225437</v>
      </c>
      <c r="N645">
        <v>57551</v>
      </c>
    </row>
    <row r="646" spans="2:14" x14ac:dyDescent="0.2">
      <c r="B646" s="5" t="s">
        <v>256</v>
      </c>
      <c r="C646">
        <v>1971</v>
      </c>
      <c r="D646">
        <v>11196000</v>
      </c>
      <c r="E646">
        <v>435003</v>
      </c>
      <c r="F646">
        <v>53436</v>
      </c>
      <c r="G646">
        <v>381567</v>
      </c>
      <c r="H646">
        <v>1079</v>
      </c>
      <c r="I646">
        <v>2418</v>
      </c>
      <c r="J646">
        <v>28900</v>
      </c>
      <c r="K646">
        <v>21039</v>
      </c>
      <c r="L646">
        <v>93682</v>
      </c>
      <c r="M646">
        <v>234618</v>
      </c>
      <c r="N646">
        <v>53267</v>
      </c>
    </row>
    <row r="647" spans="2:14" x14ac:dyDescent="0.2">
      <c r="B647" s="5" t="s">
        <v>256</v>
      </c>
      <c r="C647">
        <v>1972</v>
      </c>
      <c r="D647">
        <v>11251000</v>
      </c>
      <c r="E647">
        <v>426539</v>
      </c>
      <c r="F647">
        <v>57162</v>
      </c>
      <c r="G647">
        <v>369377</v>
      </c>
      <c r="H647">
        <v>985</v>
      </c>
      <c r="I647">
        <v>2623</v>
      </c>
      <c r="J647">
        <v>29267</v>
      </c>
      <c r="K647">
        <v>24287</v>
      </c>
      <c r="L647">
        <v>95190</v>
      </c>
      <c r="M647">
        <v>224344</v>
      </c>
      <c r="N647">
        <v>49843</v>
      </c>
    </row>
    <row r="648" spans="2:14" x14ac:dyDescent="0.2">
      <c r="B648" s="5" t="s">
        <v>256</v>
      </c>
      <c r="C648">
        <v>1973</v>
      </c>
      <c r="D648">
        <v>11236000</v>
      </c>
      <c r="E648">
        <v>485949</v>
      </c>
      <c r="F648">
        <v>62457</v>
      </c>
      <c r="G648">
        <v>423492</v>
      </c>
      <c r="H648">
        <v>1163</v>
      </c>
      <c r="I648">
        <v>2694</v>
      </c>
      <c r="J648">
        <v>30651</v>
      </c>
      <c r="K648">
        <v>27949</v>
      </c>
      <c r="L648">
        <v>115183</v>
      </c>
      <c r="M648">
        <v>251263</v>
      </c>
      <c r="N648">
        <v>57046</v>
      </c>
    </row>
    <row r="649" spans="2:14" x14ac:dyDescent="0.2">
      <c r="B649" s="5" t="s">
        <v>256</v>
      </c>
      <c r="C649">
        <v>1974</v>
      </c>
      <c r="D649">
        <v>11131000</v>
      </c>
      <c r="E649">
        <v>577060</v>
      </c>
      <c r="F649">
        <v>69806</v>
      </c>
      <c r="G649">
        <v>507254</v>
      </c>
      <c r="H649">
        <v>1319</v>
      </c>
      <c r="I649">
        <v>3082</v>
      </c>
      <c r="J649">
        <v>34882</v>
      </c>
      <c r="K649">
        <v>30523</v>
      </c>
      <c r="L649">
        <v>140717</v>
      </c>
      <c r="M649">
        <v>307382</v>
      </c>
      <c r="N649">
        <v>59155</v>
      </c>
    </row>
    <row r="650" spans="2:14" x14ac:dyDescent="0.2">
      <c r="B650" s="5" t="s">
        <v>256</v>
      </c>
      <c r="C650">
        <v>1975</v>
      </c>
      <c r="D650">
        <v>11145000</v>
      </c>
      <c r="E650">
        <v>635654</v>
      </c>
      <c r="F650">
        <v>74699</v>
      </c>
      <c r="G650">
        <v>560955</v>
      </c>
      <c r="H650">
        <v>1179</v>
      </c>
      <c r="I650">
        <v>2869</v>
      </c>
      <c r="J650">
        <v>36308</v>
      </c>
      <c r="K650">
        <v>34343</v>
      </c>
      <c r="L650">
        <v>157110</v>
      </c>
      <c r="M650">
        <v>337698</v>
      </c>
      <c r="N650">
        <v>66147</v>
      </c>
    </row>
    <row r="651" spans="2:14" x14ac:dyDescent="0.2">
      <c r="B651" s="5" t="s">
        <v>256</v>
      </c>
      <c r="C651">
        <v>1976</v>
      </c>
      <c r="D651">
        <v>11229000</v>
      </c>
      <c r="E651">
        <v>612567</v>
      </c>
      <c r="F651">
        <v>70266</v>
      </c>
      <c r="G651">
        <v>542301</v>
      </c>
      <c r="H651">
        <v>1161</v>
      </c>
      <c r="I651">
        <v>2763</v>
      </c>
      <c r="J651">
        <v>32243</v>
      </c>
      <c r="K651">
        <v>34099</v>
      </c>
      <c r="L651">
        <v>141305</v>
      </c>
      <c r="M651">
        <v>335946</v>
      </c>
      <c r="N651">
        <v>65050</v>
      </c>
    </row>
    <row r="652" spans="2:14" x14ac:dyDescent="0.2">
      <c r="B652" s="5" t="s">
        <v>256</v>
      </c>
      <c r="C652">
        <v>1977</v>
      </c>
      <c r="D652">
        <v>11245000</v>
      </c>
      <c r="E652">
        <v>599101</v>
      </c>
      <c r="F652">
        <v>70910</v>
      </c>
      <c r="G652">
        <v>528191</v>
      </c>
      <c r="H652">
        <v>1109</v>
      </c>
      <c r="I652">
        <v>2932</v>
      </c>
      <c r="J652">
        <v>31524</v>
      </c>
      <c r="K652">
        <v>35345</v>
      </c>
      <c r="L652">
        <v>141346</v>
      </c>
      <c r="M652">
        <v>318062</v>
      </c>
      <c r="N652">
        <v>68783</v>
      </c>
    </row>
    <row r="653" spans="2:14" x14ac:dyDescent="0.2">
      <c r="B653" s="5" t="s">
        <v>256</v>
      </c>
      <c r="C653">
        <v>1978</v>
      </c>
      <c r="D653">
        <v>11243000</v>
      </c>
      <c r="E653">
        <v>631837</v>
      </c>
      <c r="F653">
        <v>76084</v>
      </c>
      <c r="G653">
        <v>555753</v>
      </c>
      <c r="H653">
        <v>1108</v>
      </c>
      <c r="I653">
        <v>3151</v>
      </c>
      <c r="J653">
        <v>32932</v>
      </c>
      <c r="K653">
        <v>38893</v>
      </c>
      <c r="L653">
        <v>151854</v>
      </c>
      <c r="M653">
        <v>333910</v>
      </c>
      <c r="N653">
        <v>69989</v>
      </c>
    </row>
    <row r="654" spans="2:14" x14ac:dyDescent="0.2">
      <c r="B654" s="5" t="s">
        <v>256</v>
      </c>
      <c r="C654">
        <v>1979</v>
      </c>
      <c r="D654">
        <v>11230000</v>
      </c>
      <c r="E654">
        <v>677290</v>
      </c>
      <c r="F654">
        <v>83540</v>
      </c>
      <c r="G654">
        <v>593750</v>
      </c>
      <c r="H654">
        <v>1203</v>
      </c>
      <c r="I654">
        <v>3702</v>
      </c>
      <c r="J654">
        <v>36056</v>
      </c>
      <c r="K654">
        <v>42579</v>
      </c>
      <c r="L654">
        <v>161776</v>
      </c>
      <c r="M654">
        <v>356062</v>
      </c>
      <c r="N654">
        <v>75912</v>
      </c>
    </row>
    <row r="655" spans="2:14" x14ac:dyDescent="0.2">
      <c r="B655" s="5" t="s">
        <v>256</v>
      </c>
      <c r="C655">
        <v>1980</v>
      </c>
      <c r="D655">
        <v>11355062</v>
      </c>
      <c r="E655">
        <v>711860</v>
      </c>
      <c r="F655">
        <v>91753</v>
      </c>
      <c r="G655">
        <v>620107</v>
      </c>
      <c r="H655">
        <v>1205</v>
      </c>
      <c r="I655">
        <v>3950</v>
      </c>
      <c r="J655">
        <v>41675</v>
      </c>
      <c r="K655">
        <v>44923</v>
      </c>
      <c r="L655">
        <v>177099</v>
      </c>
      <c r="M655">
        <v>369319</v>
      </c>
      <c r="N655">
        <v>73689</v>
      </c>
    </row>
    <row r="656" spans="2:14" x14ac:dyDescent="0.2">
      <c r="B656" s="5" t="s">
        <v>256</v>
      </c>
      <c r="C656">
        <v>1981</v>
      </c>
      <c r="D656">
        <v>11455000</v>
      </c>
      <c r="E656">
        <v>700548</v>
      </c>
      <c r="F656">
        <v>90781</v>
      </c>
      <c r="G656">
        <v>609767</v>
      </c>
      <c r="H656">
        <v>1205</v>
      </c>
      <c r="I656">
        <v>3716</v>
      </c>
      <c r="J656">
        <v>42752</v>
      </c>
      <c r="K656">
        <v>43108</v>
      </c>
      <c r="L656">
        <v>173142</v>
      </c>
      <c r="M656">
        <v>366696</v>
      </c>
      <c r="N656">
        <v>69929</v>
      </c>
    </row>
    <row r="657" spans="2:14" x14ac:dyDescent="0.2">
      <c r="B657" s="5" t="s">
        <v>256</v>
      </c>
      <c r="C657">
        <v>1982</v>
      </c>
      <c r="D657">
        <v>11448000</v>
      </c>
      <c r="E657">
        <v>668598</v>
      </c>
      <c r="F657">
        <v>88644</v>
      </c>
      <c r="G657">
        <v>579954</v>
      </c>
      <c r="H657">
        <v>1005</v>
      </c>
      <c r="I657">
        <v>3424</v>
      </c>
      <c r="J657">
        <v>39700</v>
      </c>
      <c r="K657">
        <v>44515</v>
      </c>
      <c r="L657">
        <v>157273</v>
      </c>
      <c r="M657">
        <v>354106</v>
      </c>
      <c r="N657">
        <v>68575</v>
      </c>
    </row>
    <row r="658" spans="2:14" x14ac:dyDescent="0.2">
      <c r="B658" s="5" t="s">
        <v>256</v>
      </c>
      <c r="C658">
        <v>1983</v>
      </c>
      <c r="D658">
        <v>11486000</v>
      </c>
      <c r="E658">
        <v>636486</v>
      </c>
      <c r="F658">
        <v>83629</v>
      </c>
      <c r="G658">
        <v>552857</v>
      </c>
      <c r="H658">
        <v>1112</v>
      </c>
      <c r="I658">
        <v>3619</v>
      </c>
      <c r="J658">
        <v>36625</v>
      </c>
      <c r="K658">
        <v>42273</v>
      </c>
      <c r="L658">
        <v>148445</v>
      </c>
      <c r="M658">
        <v>339061</v>
      </c>
      <c r="N658">
        <v>65351</v>
      </c>
    </row>
    <row r="659" spans="2:14" x14ac:dyDescent="0.2">
      <c r="B659" s="5" t="s">
        <v>256</v>
      </c>
      <c r="C659">
        <v>1984</v>
      </c>
      <c r="D659">
        <v>11511000</v>
      </c>
      <c r="E659">
        <v>610565</v>
      </c>
      <c r="F659">
        <v>83441</v>
      </c>
      <c r="G659">
        <v>527124</v>
      </c>
      <c r="H659">
        <v>1033</v>
      </c>
      <c r="I659">
        <v>3594</v>
      </c>
      <c r="J659">
        <v>34965</v>
      </c>
      <c r="K659">
        <v>43849</v>
      </c>
      <c r="L659">
        <v>135068</v>
      </c>
      <c r="M659">
        <v>324649</v>
      </c>
      <c r="N659">
        <v>67407</v>
      </c>
    </row>
    <row r="660" spans="2:14" x14ac:dyDescent="0.2">
      <c r="B660" s="5" t="s">
        <v>256</v>
      </c>
      <c r="C660">
        <v>1985</v>
      </c>
      <c r="D660">
        <v>11535000</v>
      </c>
      <c r="E660">
        <v>612653</v>
      </c>
      <c r="F660">
        <v>82448</v>
      </c>
      <c r="G660">
        <v>530205</v>
      </c>
      <c r="H660">
        <v>927</v>
      </c>
      <c r="I660">
        <v>4529</v>
      </c>
      <c r="J660">
        <v>33120</v>
      </c>
      <c r="K660">
        <v>43872</v>
      </c>
      <c r="L660">
        <v>131015</v>
      </c>
      <c r="M660">
        <v>331030</v>
      </c>
      <c r="N660">
        <v>68160</v>
      </c>
    </row>
    <row r="661" spans="2:14" x14ac:dyDescent="0.2">
      <c r="B661" s="5" t="s">
        <v>256</v>
      </c>
      <c r="C661">
        <v>1986</v>
      </c>
      <c r="D661">
        <v>11533000</v>
      </c>
      <c r="E661">
        <v>640740</v>
      </c>
      <c r="F661">
        <v>92429</v>
      </c>
      <c r="G661">
        <v>548311</v>
      </c>
      <c r="H661">
        <v>1023</v>
      </c>
      <c r="I661">
        <v>4765</v>
      </c>
      <c r="J661">
        <v>37583</v>
      </c>
      <c r="K661">
        <v>50083</v>
      </c>
      <c r="L661">
        <v>136306</v>
      </c>
      <c r="M661">
        <v>339418</v>
      </c>
      <c r="N661">
        <v>72587</v>
      </c>
    </row>
    <row r="662" spans="2:14" x14ac:dyDescent="0.2">
      <c r="B662" s="5" t="s">
        <v>256</v>
      </c>
      <c r="C662">
        <v>1987</v>
      </c>
      <c r="D662">
        <v>11582000</v>
      </c>
      <c r="E662">
        <v>627342</v>
      </c>
      <c r="F662">
        <v>92216</v>
      </c>
      <c r="G662">
        <v>535126</v>
      </c>
      <c r="H662">
        <v>967</v>
      </c>
      <c r="I662">
        <v>4443</v>
      </c>
      <c r="J662">
        <v>36406</v>
      </c>
      <c r="K662">
        <v>50400</v>
      </c>
      <c r="L662">
        <v>130147</v>
      </c>
      <c r="M662">
        <v>342492</v>
      </c>
      <c r="N662">
        <v>62487</v>
      </c>
    </row>
    <row r="663" spans="2:14" x14ac:dyDescent="0.2">
      <c r="B663" s="5" t="s">
        <v>256</v>
      </c>
      <c r="C663">
        <v>1988</v>
      </c>
      <c r="D663">
        <v>11544000</v>
      </c>
      <c r="E663">
        <v>648873</v>
      </c>
      <c r="F663">
        <v>93557</v>
      </c>
      <c r="G663">
        <v>555316</v>
      </c>
      <c r="H663">
        <v>991</v>
      </c>
      <c r="I663">
        <v>4449</v>
      </c>
      <c r="J663">
        <v>36097</v>
      </c>
      <c r="K663">
        <v>52020</v>
      </c>
      <c r="L663">
        <v>130292</v>
      </c>
      <c r="M663">
        <v>355148</v>
      </c>
      <c r="N663">
        <v>69876</v>
      </c>
    </row>
    <row r="664" spans="2:14" x14ac:dyDescent="0.2">
      <c r="B664" s="5" t="s">
        <v>256</v>
      </c>
      <c r="C664">
        <v>1989</v>
      </c>
      <c r="D664">
        <v>11658000</v>
      </c>
      <c r="E664">
        <v>657414</v>
      </c>
      <c r="F664">
        <v>98611</v>
      </c>
      <c r="G664">
        <v>558803</v>
      </c>
      <c r="H664">
        <v>1051</v>
      </c>
      <c r="I664">
        <v>4161</v>
      </c>
      <c r="J664">
        <v>39138</v>
      </c>
      <c r="K664">
        <v>54261</v>
      </c>
      <c r="L664">
        <v>125441</v>
      </c>
      <c r="M664">
        <v>362556</v>
      </c>
      <c r="N664">
        <v>70806</v>
      </c>
    </row>
    <row r="665" spans="2:14" x14ac:dyDescent="0.2">
      <c r="B665" s="5" t="s">
        <v>256</v>
      </c>
      <c r="C665">
        <v>1990</v>
      </c>
      <c r="D665">
        <v>11430602</v>
      </c>
      <c r="E665">
        <v>678416</v>
      </c>
      <c r="F665">
        <v>110575</v>
      </c>
      <c r="G665">
        <v>567841</v>
      </c>
      <c r="H665">
        <v>1182</v>
      </c>
      <c r="I665">
        <v>4505</v>
      </c>
      <c r="J665">
        <v>45038</v>
      </c>
      <c r="K665">
        <v>59850</v>
      </c>
      <c r="L665">
        <v>121506</v>
      </c>
      <c r="M665">
        <v>372862</v>
      </c>
      <c r="N665">
        <v>73473</v>
      </c>
    </row>
    <row r="666" spans="2:14" x14ac:dyDescent="0.2">
      <c r="B666" s="5" t="s">
        <v>256</v>
      </c>
      <c r="C666">
        <v>1991</v>
      </c>
      <c r="D666">
        <v>11543000</v>
      </c>
      <c r="E666">
        <v>707823</v>
      </c>
      <c r="F666">
        <v>119955</v>
      </c>
      <c r="G666">
        <v>587868</v>
      </c>
      <c r="H666">
        <v>1300</v>
      </c>
      <c r="I666">
        <v>4615</v>
      </c>
      <c r="J666">
        <v>52653</v>
      </c>
      <c r="K666">
        <v>61387</v>
      </c>
      <c r="L666">
        <v>129284</v>
      </c>
      <c r="M666">
        <v>382942</v>
      </c>
      <c r="N666">
        <v>75642</v>
      </c>
    </row>
    <row r="667" spans="2:14" x14ac:dyDescent="0.2">
      <c r="B667" s="5" t="s">
        <v>256</v>
      </c>
      <c r="C667">
        <v>1992</v>
      </c>
      <c r="D667">
        <v>11631000</v>
      </c>
      <c r="E667">
        <v>670564</v>
      </c>
      <c r="F667">
        <v>113664</v>
      </c>
      <c r="G667">
        <v>556900</v>
      </c>
      <c r="H667">
        <v>1322</v>
      </c>
      <c r="I667">
        <v>4312</v>
      </c>
      <c r="J667">
        <v>47973</v>
      </c>
      <c r="K667">
        <v>60057</v>
      </c>
      <c r="L667">
        <v>125306</v>
      </c>
      <c r="M667">
        <v>359618</v>
      </c>
      <c r="N667">
        <v>71976</v>
      </c>
    </row>
    <row r="668" spans="2:14" x14ac:dyDescent="0.2">
      <c r="B668" s="5" t="s">
        <v>256</v>
      </c>
      <c r="C668">
        <v>1993</v>
      </c>
      <c r="D668">
        <v>11697000</v>
      </c>
      <c r="E668">
        <v>657129</v>
      </c>
      <c r="F668">
        <v>112260</v>
      </c>
      <c r="G668">
        <v>544869</v>
      </c>
      <c r="H668">
        <v>1332</v>
      </c>
      <c r="I668">
        <v>4046</v>
      </c>
      <c r="J668">
        <v>44584</v>
      </c>
      <c r="K668">
        <v>62298</v>
      </c>
      <c r="L668">
        <v>118788</v>
      </c>
      <c r="M668">
        <v>360730</v>
      </c>
      <c r="N668">
        <v>65351</v>
      </c>
    </row>
    <row r="669" spans="2:14" x14ac:dyDescent="0.2">
      <c r="B669" s="5" t="s">
        <v>256</v>
      </c>
      <c r="C669">
        <v>1994</v>
      </c>
      <c r="D669">
        <v>11752000</v>
      </c>
      <c r="E669">
        <v>661150</v>
      </c>
      <c r="F669">
        <v>112928</v>
      </c>
      <c r="G669">
        <v>548222</v>
      </c>
      <c r="H669">
        <v>1378</v>
      </c>
      <c r="I669">
        <v>3913</v>
      </c>
      <c r="J669">
        <v>43788</v>
      </c>
      <c r="K669">
        <v>63849</v>
      </c>
      <c r="L669">
        <v>118116</v>
      </c>
      <c r="M669">
        <v>363888</v>
      </c>
      <c r="N669">
        <v>66218</v>
      </c>
    </row>
    <row r="670" spans="2:14" x14ac:dyDescent="0.2">
      <c r="B670" s="5" t="s">
        <v>256</v>
      </c>
      <c r="C670">
        <v>1995</v>
      </c>
      <c r="D670">
        <v>11830000</v>
      </c>
      <c r="E670">
        <v>645408</v>
      </c>
      <c r="F670">
        <v>117836</v>
      </c>
      <c r="G670">
        <v>527572</v>
      </c>
      <c r="H670">
        <v>1221</v>
      </c>
      <c r="I670">
        <v>4313</v>
      </c>
      <c r="J670">
        <v>39139</v>
      </c>
      <c r="K670">
        <v>73163</v>
      </c>
      <c r="L670">
        <v>108555</v>
      </c>
      <c r="M670">
        <v>357143</v>
      </c>
      <c r="N670">
        <v>61874</v>
      </c>
    </row>
    <row r="671" spans="2:14" x14ac:dyDescent="0.2">
      <c r="B671" s="5" t="s">
        <v>256</v>
      </c>
      <c r="C671">
        <v>1996</v>
      </c>
      <c r="D671">
        <v>11847000</v>
      </c>
      <c r="E671">
        <v>630259</v>
      </c>
      <c r="F671">
        <v>105482</v>
      </c>
      <c r="G671">
        <v>524777</v>
      </c>
      <c r="H671">
        <v>1179</v>
      </c>
      <c r="I671">
        <v>4548</v>
      </c>
      <c r="J671">
        <v>33106</v>
      </c>
      <c r="K671">
        <v>66649</v>
      </c>
      <c r="L671">
        <v>108185</v>
      </c>
      <c r="M671">
        <v>358515</v>
      </c>
      <c r="N671">
        <v>58077</v>
      </c>
    </row>
    <row r="672" spans="2:14" x14ac:dyDescent="0.2">
      <c r="B672" s="5" t="s">
        <v>256</v>
      </c>
      <c r="C672">
        <v>1997</v>
      </c>
      <c r="D672">
        <v>11896000</v>
      </c>
      <c r="E672">
        <v>611589</v>
      </c>
      <c r="F672">
        <v>102476</v>
      </c>
      <c r="G672">
        <v>509113</v>
      </c>
      <c r="H672">
        <v>1096</v>
      </c>
      <c r="I672">
        <v>4415</v>
      </c>
      <c r="J672">
        <v>33123</v>
      </c>
      <c r="K672">
        <v>63842</v>
      </c>
      <c r="L672">
        <v>103550</v>
      </c>
      <c r="M672">
        <v>350140</v>
      </c>
      <c r="N672">
        <v>55423</v>
      </c>
    </row>
    <row r="673" spans="2:14" x14ac:dyDescent="0.2">
      <c r="B673" s="5" t="s">
        <v>256</v>
      </c>
      <c r="C673">
        <v>1998</v>
      </c>
      <c r="D673">
        <v>12045000</v>
      </c>
      <c r="E673">
        <v>586923</v>
      </c>
      <c r="F673">
        <v>97291</v>
      </c>
      <c r="G673">
        <v>489632</v>
      </c>
      <c r="H673">
        <v>1008</v>
      </c>
      <c r="I673">
        <v>4095</v>
      </c>
      <c r="J673">
        <v>29927</v>
      </c>
      <c r="K673">
        <v>62261</v>
      </c>
      <c r="L673">
        <v>99509</v>
      </c>
      <c r="M673">
        <v>337191</v>
      </c>
      <c r="N673">
        <v>52932</v>
      </c>
    </row>
    <row r="674" spans="2:14" x14ac:dyDescent="0.2">
      <c r="B674" s="5" t="s">
        <v>256</v>
      </c>
      <c r="C674">
        <v>1999</v>
      </c>
      <c r="D674">
        <v>12128370</v>
      </c>
      <c r="E674">
        <v>547560</v>
      </c>
      <c r="F674">
        <v>83621</v>
      </c>
      <c r="G674">
        <v>463939</v>
      </c>
      <c r="H674">
        <v>939</v>
      </c>
      <c r="I674">
        <v>4297</v>
      </c>
      <c r="J674">
        <v>26365</v>
      </c>
      <c r="K674">
        <v>52020</v>
      </c>
      <c r="L674">
        <v>86317</v>
      </c>
      <c r="M674">
        <v>320954</v>
      </c>
      <c r="N674">
        <v>56668</v>
      </c>
    </row>
    <row r="675" spans="2:14" x14ac:dyDescent="0.2">
      <c r="B675" s="5" t="s">
        <v>256</v>
      </c>
      <c r="C675">
        <v>2000</v>
      </c>
      <c r="D675">
        <v>12419293</v>
      </c>
      <c r="E675">
        <v>532315</v>
      </c>
      <c r="F675">
        <v>81567</v>
      </c>
      <c r="G675">
        <v>450748</v>
      </c>
      <c r="H675">
        <v>891</v>
      </c>
      <c r="I675">
        <v>4090</v>
      </c>
      <c r="J675">
        <v>25758</v>
      </c>
      <c r="K675">
        <v>50828</v>
      </c>
      <c r="L675">
        <v>81913</v>
      </c>
      <c r="M675">
        <v>312692</v>
      </c>
      <c r="N675">
        <v>56143</v>
      </c>
    </row>
    <row r="676" spans="2:14" x14ac:dyDescent="0.2">
      <c r="B676" s="5" t="s">
        <v>256</v>
      </c>
      <c r="C676">
        <v>2001</v>
      </c>
      <c r="D676">
        <v>12482301</v>
      </c>
      <c r="E676">
        <v>511494</v>
      </c>
      <c r="F676">
        <v>79504</v>
      </c>
      <c r="G676">
        <v>431990</v>
      </c>
      <c r="H676">
        <v>986</v>
      </c>
      <c r="I676">
        <v>3938</v>
      </c>
      <c r="J676">
        <v>24867</v>
      </c>
      <c r="K676">
        <v>49713</v>
      </c>
      <c r="L676">
        <v>78844</v>
      </c>
      <c r="M676">
        <v>304362</v>
      </c>
      <c r="N676">
        <v>48784</v>
      </c>
    </row>
    <row r="677" spans="2:14" x14ac:dyDescent="0.2">
      <c r="B677" s="5" t="s">
        <v>256</v>
      </c>
      <c r="C677">
        <v>2002</v>
      </c>
      <c r="D677">
        <v>12600620</v>
      </c>
      <c r="E677">
        <v>506086</v>
      </c>
      <c r="F677">
        <v>78214</v>
      </c>
      <c r="G677">
        <v>427872</v>
      </c>
      <c r="H677">
        <v>949</v>
      </c>
      <c r="I677">
        <v>4298</v>
      </c>
      <c r="J677">
        <v>25272</v>
      </c>
      <c r="K677">
        <v>47695</v>
      </c>
      <c r="L677">
        <v>81123</v>
      </c>
      <c r="M677">
        <v>301892</v>
      </c>
      <c r="N677">
        <v>44857</v>
      </c>
    </row>
    <row r="678" spans="2:14" x14ac:dyDescent="0.2">
      <c r="B678" s="5" t="s">
        <v>256</v>
      </c>
      <c r="C678">
        <v>2003</v>
      </c>
      <c r="D678">
        <v>12653544</v>
      </c>
      <c r="E678">
        <v>486049</v>
      </c>
      <c r="F678">
        <v>70456</v>
      </c>
      <c r="G678">
        <v>415593</v>
      </c>
      <c r="H678">
        <v>896</v>
      </c>
      <c r="I678">
        <v>4167</v>
      </c>
      <c r="J678">
        <v>23809</v>
      </c>
      <c r="K678">
        <v>41584</v>
      </c>
      <c r="L678">
        <v>78288</v>
      </c>
      <c r="M678">
        <v>295541</v>
      </c>
      <c r="N678">
        <v>41764</v>
      </c>
    </row>
    <row r="679" spans="2:14" x14ac:dyDescent="0.2">
      <c r="B679" s="5" t="s">
        <v>256</v>
      </c>
      <c r="C679">
        <v>2004</v>
      </c>
      <c r="D679">
        <v>12713634</v>
      </c>
      <c r="E679">
        <v>474096</v>
      </c>
      <c r="F679">
        <v>69026</v>
      </c>
      <c r="G679">
        <v>405070</v>
      </c>
      <c r="H679">
        <v>776</v>
      </c>
      <c r="I679">
        <v>4216</v>
      </c>
      <c r="J679">
        <v>22532</v>
      </c>
      <c r="K679">
        <v>41502</v>
      </c>
      <c r="L679">
        <v>75944</v>
      </c>
      <c r="M679">
        <v>288771</v>
      </c>
      <c r="N679">
        <v>40355</v>
      </c>
    </row>
    <row r="680" spans="2:14" x14ac:dyDescent="0.2">
      <c r="B680" s="5" t="s">
        <v>257</v>
      </c>
      <c r="C680">
        <v>1960</v>
      </c>
      <c r="D680">
        <v>4662498</v>
      </c>
      <c r="E680">
        <v>72441</v>
      </c>
      <c r="F680">
        <v>3945</v>
      </c>
      <c r="G680">
        <v>68496</v>
      </c>
      <c r="H680">
        <v>204</v>
      </c>
      <c r="I680">
        <v>240</v>
      </c>
      <c r="J680">
        <v>1609</v>
      </c>
      <c r="K680">
        <v>1892</v>
      </c>
      <c r="L680">
        <v>21486</v>
      </c>
      <c r="M680">
        <v>39196</v>
      </c>
      <c r="N680">
        <v>7814</v>
      </c>
    </row>
    <row r="681" spans="2:14" x14ac:dyDescent="0.2">
      <c r="B681" s="5" t="s">
        <v>257</v>
      </c>
      <c r="C681">
        <v>1961</v>
      </c>
      <c r="D681">
        <v>4711000</v>
      </c>
      <c r="E681">
        <v>76915</v>
      </c>
      <c r="F681">
        <v>4044</v>
      </c>
      <c r="G681">
        <v>72871</v>
      </c>
      <c r="H681">
        <v>192</v>
      </c>
      <c r="I681">
        <v>250</v>
      </c>
      <c r="J681">
        <v>1829</v>
      </c>
      <c r="K681">
        <v>1773</v>
      </c>
      <c r="L681">
        <v>22162</v>
      </c>
      <c r="M681">
        <v>42379</v>
      </c>
      <c r="N681">
        <v>8330</v>
      </c>
    </row>
    <row r="682" spans="2:14" x14ac:dyDescent="0.2">
      <c r="B682" s="5" t="s">
        <v>257</v>
      </c>
      <c r="C682">
        <v>1962</v>
      </c>
      <c r="D682">
        <v>4715000</v>
      </c>
      <c r="E682">
        <v>85001</v>
      </c>
      <c r="F682">
        <v>4191</v>
      </c>
      <c r="G682">
        <v>80810</v>
      </c>
      <c r="H682">
        <v>167</v>
      </c>
      <c r="I682">
        <v>289</v>
      </c>
      <c r="J682">
        <v>1814</v>
      </c>
      <c r="K682">
        <v>1921</v>
      </c>
      <c r="L682">
        <v>22183</v>
      </c>
      <c r="M682">
        <v>49473</v>
      </c>
      <c r="N682">
        <v>9154</v>
      </c>
    </row>
    <row r="683" spans="2:14" x14ac:dyDescent="0.2">
      <c r="B683" s="5" t="s">
        <v>257</v>
      </c>
      <c r="C683">
        <v>1963</v>
      </c>
      <c r="D683">
        <v>4694000</v>
      </c>
      <c r="E683">
        <v>96236</v>
      </c>
      <c r="F683">
        <v>4819</v>
      </c>
      <c r="G683">
        <v>91417</v>
      </c>
      <c r="H683">
        <v>130</v>
      </c>
      <c r="I683">
        <v>380</v>
      </c>
      <c r="J683">
        <v>2219</v>
      </c>
      <c r="K683">
        <v>2090</v>
      </c>
      <c r="L683">
        <v>25294</v>
      </c>
      <c r="M683">
        <v>56127</v>
      </c>
      <c r="N683">
        <v>9996</v>
      </c>
    </row>
    <row r="684" spans="2:14" x14ac:dyDescent="0.2">
      <c r="B684" s="5" t="s">
        <v>257</v>
      </c>
      <c r="C684">
        <v>1964</v>
      </c>
      <c r="D684">
        <v>4825000</v>
      </c>
      <c r="E684">
        <v>105342</v>
      </c>
      <c r="F684">
        <v>6564</v>
      </c>
      <c r="G684">
        <v>98778</v>
      </c>
      <c r="H684">
        <v>147</v>
      </c>
      <c r="I684">
        <v>505</v>
      </c>
      <c r="J684">
        <v>2802</v>
      </c>
      <c r="K684">
        <v>3110</v>
      </c>
      <c r="L684">
        <v>25797</v>
      </c>
      <c r="M684">
        <v>62098</v>
      </c>
      <c r="N684">
        <v>10883</v>
      </c>
    </row>
    <row r="685" spans="2:14" x14ac:dyDescent="0.2">
      <c r="B685" s="5" t="s">
        <v>257</v>
      </c>
      <c r="C685">
        <v>1965</v>
      </c>
      <c r="D685">
        <v>4885000</v>
      </c>
      <c r="E685">
        <v>106029</v>
      </c>
      <c r="F685">
        <v>6695</v>
      </c>
      <c r="G685">
        <v>99334</v>
      </c>
      <c r="H685">
        <v>173</v>
      </c>
      <c r="I685">
        <v>516</v>
      </c>
      <c r="J685">
        <v>2802</v>
      </c>
      <c r="K685">
        <v>3204</v>
      </c>
      <c r="L685">
        <v>27178</v>
      </c>
      <c r="M685">
        <v>60113</v>
      </c>
      <c r="N685">
        <v>12043</v>
      </c>
    </row>
    <row r="686" spans="2:14" x14ac:dyDescent="0.2">
      <c r="B686" s="5" t="s">
        <v>257</v>
      </c>
      <c r="C686">
        <v>1966</v>
      </c>
      <c r="D686">
        <v>4918000</v>
      </c>
      <c r="E686">
        <v>114888</v>
      </c>
      <c r="F686">
        <v>7196</v>
      </c>
      <c r="G686">
        <v>107692</v>
      </c>
      <c r="H686">
        <v>197</v>
      </c>
      <c r="I686">
        <v>520</v>
      </c>
      <c r="J686">
        <v>3089</v>
      </c>
      <c r="K686">
        <v>3390</v>
      </c>
      <c r="L686">
        <v>30859</v>
      </c>
      <c r="M686">
        <v>63282</v>
      </c>
      <c r="N686">
        <v>13551</v>
      </c>
    </row>
    <row r="687" spans="2:14" x14ac:dyDescent="0.2">
      <c r="B687" s="5" t="s">
        <v>257</v>
      </c>
      <c r="C687">
        <v>1967</v>
      </c>
      <c r="D687">
        <v>5000000</v>
      </c>
      <c r="E687">
        <v>129624</v>
      </c>
      <c r="F687">
        <v>8143</v>
      </c>
      <c r="G687">
        <v>121481</v>
      </c>
      <c r="H687">
        <v>188</v>
      </c>
      <c r="I687">
        <v>633</v>
      </c>
      <c r="J687">
        <v>3933</v>
      </c>
      <c r="K687">
        <v>3389</v>
      </c>
      <c r="L687">
        <v>35074</v>
      </c>
      <c r="M687">
        <v>69464</v>
      </c>
      <c r="N687">
        <v>16943</v>
      </c>
    </row>
    <row r="688" spans="2:14" x14ac:dyDescent="0.2">
      <c r="B688" s="5" t="s">
        <v>257</v>
      </c>
      <c r="C688">
        <v>1968</v>
      </c>
      <c r="D688">
        <v>5067000</v>
      </c>
      <c r="E688">
        <v>147968</v>
      </c>
      <c r="F688">
        <v>10229</v>
      </c>
      <c r="G688">
        <v>137739</v>
      </c>
      <c r="H688">
        <v>243</v>
      </c>
      <c r="I688">
        <v>741</v>
      </c>
      <c r="J688">
        <v>5119</v>
      </c>
      <c r="K688">
        <v>4126</v>
      </c>
      <c r="L688">
        <v>37693</v>
      </c>
      <c r="M688">
        <v>79174</v>
      </c>
      <c r="N688">
        <v>20872</v>
      </c>
    </row>
    <row r="689" spans="2:14" x14ac:dyDescent="0.2">
      <c r="B689" s="5" t="s">
        <v>257</v>
      </c>
      <c r="C689">
        <v>1969</v>
      </c>
      <c r="D689">
        <v>5118000</v>
      </c>
      <c r="E689">
        <v>158114</v>
      </c>
      <c r="F689">
        <v>10141</v>
      </c>
      <c r="G689">
        <v>147973</v>
      </c>
      <c r="H689">
        <v>255</v>
      </c>
      <c r="I689">
        <v>864</v>
      </c>
      <c r="J689">
        <v>4788</v>
      </c>
      <c r="K689">
        <v>4234</v>
      </c>
      <c r="L689">
        <v>41916</v>
      </c>
      <c r="M689">
        <v>85869</v>
      </c>
      <c r="N689">
        <v>20188</v>
      </c>
    </row>
    <row r="690" spans="2:14" x14ac:dyDescent="0.2">
      <c r="B690" s="5" t="s">
        <v>257</v>
      </c>
      <c r="C690">
        <v>1970</v>
      </c>
      <c r="D690">
        <v>5193669</v>
      </c>
      <c r="E690">
        <v>180995</v>
      </c>
      <c r="F690">
        <v>12184</v>
      </c>
      <c r="G690">
        <v>168811</v>
      </c>
      <c r="H690">
        <v>253</v>
      </c>
      <c r="I690">
        <v>1031</v>
      </c>
      <c r="J690">
        <v>5729</v>
      </c>
      <c r="K690">
        <v>5171</v>
      </c>
      <c r="L690">
        <v>48084</v>
      </c>
      <c r="M690">
        <v>97338</v>
      </c>
      <c r="N690">
        <v>23389</v>
      </c>
    </row>
    <row r="691" spans="2:14" x14ac:dyDescent="0.2">
      <c r="B691" s="5" t="s">
        <v>257</v>
      </c>
      <c r="C691">
        <v>1971</v>
      </c>
      <c r="D691">
        <v>5274000</v>
      </c>
      <c r="E691">
        <v>185789</v>
      </c>
      <c r="F691">
        <v>13031</v>
      </c>
      <c r="G691">
        <v>172758</v>
      </c>
      <c r="H691">
        <v>282</v>
      </c>
      <c r="I691">
        <v>1025</v>
      </c>
      <c r="J691">
        <v>6646</v>
      </c>
      <c r="K691">
        <v>5078</v>
      </c>
      <c r="L691">
        <v>51104</v>
      </c>
      <c r="M691">
        <v>100414</v>
      </c>
      <c r="N691">
        <v>21240</v>
      </c>
    </row>
    <row r="692" spans="2:14" x14ac:dyDescent="0.2">
      <c r="B692" s="5" t="s">
        <v>257</v>
      </c>
      <c r="C692">
        <v>1972</v>
      </c>
      <c r="D692">
        <v>5291000</v>
      </c>
      <c r="E692">
        <v>180408</v>
      </c>
      <c r="F692">
        <v>12968</v>
      </c>
      <c r="G692">
        <v>167440</v>
      </c>
      <c r="H692">
        <v>321</v>
      </c>
      <c r="I692">
        <v>1192</v>
      </c>
      <c r="J692">
        <v>5878</v>
      </c>
      <c r="K692">
        <v>5577</v>
      </c>
      <c r="L692">
        <v>50180</v>
      </c>
      <c r="M692">
        <v>97921</v>
      </c>
      <c r="N692">
        <v>19339</v>
      </c>
    </row>
    <row r="693" spans="2:14" x14ac:dyDescent="0.2">
      <c r="B693" s="5" t="s">
        <v>257</v>
      </c>
      <c r="C693">
        <v>1973</v>
      </c>
      <c r="D693">
        <v>5316000</v>
      </c>
      <c r="E693">
        <v>198111</v>
      </c>
      <c r="F693">
        <v>13696</v>
      </c>
      <c r="G693">
        <v>184415</v>
      </c>
      <c r="H693">
        <v>388</v>
      </c>
      <c r="I693">
        <v>1239</v>
      </c>
      <c r="J693">
        <v>5785</v>
      </c>
      <c r="K693">
        <v>6284</v>
      </c>
      <c r="L693">
        <v>55064</v>
      </c>
      <c r="M693">
        <v>108623</v>
      </c>
      <c r="N693">
        <v>20728</v>
      </c>
    </row>
    <row r="694" spans="2:14" x14ac:dyDescent="0.2">
      <c r="B694" s="5" t="s">
        <v>257</v>
      </c>
      <c r="C694">
        <v>1974</v>
      </c>
      <c r="D694">
        <v>5330000</v>
      </c>
      <c r="E694">
        <v>231155</v>
      </c>
      <c r="F694">
        <v>15631</v>
      </c>
      <c r="G694">
        <v>215524</v>
      </c>
      <c r="H694">
        <v>427</v>
      </c>
      <c r="I694">
        <v>1255</v>
      </c>
      <c r="J694">
        <v>7166</v>
      </c>
      <c r="K694">
        <v>6783</v>
      </c>
      <c r="L694">
        <v>66870</v>
      </c>
      <c r="M694">
        <v>127706</v>
      </c>
      <c r="N694">
        <v>20948</v>
      </c>
    </row>
    <row r="695" spans="2:14" x14ac:dyDescent="0.2">
      <c r="B695" s="5" t="s">
        <v>257</v>
      </c>
      <c r="C695">
        <v>1975</v>
      </c>
      <c r="D695">
        <v>5311000</v>
      </c>
      <c r="E695">
        <v>260847</v>
      </c>
      <c r="F695">
        <v>17677</v>
      </c>
      <c r="G695">
        <v>243170</v>
      </c>
      <c r="H695">
        <v>449</v>
      </c>
      <c r="I695">
        <v>1291</v>
      </c>
      <c r="J695">
        <v>8328</v>
      </c>
      <c r="K695">
        <v>7609</v>
      </c>
      <c r="L695">
        <v>73103</v>
      </c>
      <c r="M695">
        <v>149447</v>
      </c>
      <c r="N695">
        <v>20620</v>
      </c>
    </row>
    <row r="696" spans="2:14" x14ac:dyDescent="0.2">
      <c r="B696" s="5" t="s">
        <v>257</v>
      </c>
      <c r="C696">
        <v>1976</v>
      </c>
      <c r="D696">
        <v>5302000</v>
      </c>
      <c r="E696">
        <v>247776</v>
      </c>
      <c r="F696">
        <v>16721</v>
      </c>
      <c r="G696">
        <v>231055</v>
      </c>
      <c r="H696">
        <v>377</v>
      </c>
      <c r="I696">
        <v>1228</v>
      </c>
      <c r="J696">
        <v>6830</v>
      </c>
      <c r="K696">
        <v>8286</v>
      </c>
      <c r="L696">
        <v>64450</v>
      </c>
      <c r="M696">
        <v>146859</v>
      </c>
      <c r="N696">
        <v>19746</v>
      </c>
    </row>
    <row r="697" spans="2:14" x14ac:dyDescent="0.2">
      <c r="B697" s="5" t="s">
        <v>257</v>
      </c>
      <c r="C697">
        <v>1977</v>
      </c>
      <c r="D697">
        <v>5330000</v>
      </c>
      <c r="E697">
        <v>227743</v>
      </c>
      <c r="F697">
        <v>16553</v>
      </c>
      <c r="G697">
        <v>211190</v>
      </c>
      <c r="H697">
        <v>395</v>
      </c>
      <c r="I697">
        <v>1412</v>
      </c>
      <c r="J697">
        <v>6565</v>
      </c>
      <c r="K697">
        <v>8181</v>
      </c>
      <c r="L697">
        <v>57894</v>
      </c>
      <c r="M697">
        <v>133179</v>
      </c>
      <c r="N697">
        <v>20117</v>
      </c>
    </row>
    <row r="698" spans="2:14" x14ac:dyDescent="0.2">
      <c r="B698" s="5" t="s">
        <v>257</v>
      </c>
      <c r="C698">
        <v>1978</v>
      </c>
      <c r="D698">
        <v>5374000</v>
      </c>
      <c r="E698">
        <v>233153</v>
      </c>
      <c r="F698">
        <v>17383</v>
      </c>
      <c r="G698">
        <v>215770</v>
      </c>
      <c r="H698">
        <v>334</v>
      </c>
      <c r="I698">
        <v>1451</v>
      </c>
      <c r="J698">
        <v>6526</v>
      </c>
      <c r="K698">
        <v>9072</v>
      </c>
      <c r="L698">
        <v>59561</v>
      </c>
      <c r="M698">
        <v>134119</v>
      </c>
      <c r="N698">
        <v>22090</v>
      </c>
    </row>
    <row r="699" spans="2:14" x14ac:dyDescent="0.2">
      <c r="B699" s="5" t="s">
        <v>257</v>
      </c>
      <c r="C699">
        <v>1979</v>
      </c>
      <c r="D699">
        <v>5400000</v>
      </c>
      <c r="E699">
        <v>248477</v>
      </c>
      <c r="F699">
        <v>18254</v>
      </c>
      <c r="G699">
        <v>230223</v>
      </c>
      <c r="H699">
        <v>448</v>
      </c>
      <c r="I699">
        <v>1681</v>
      </c>
      <c r="J699">
        <v>7167</v>
      </c>
      <c r="K699">
        <v>8958</v>
      </c>
      <c r="L699">
        <v>63176</v>
      </c>
      <c r="M699">
        <v>143666</v>
      </c>
      <c r="N699">
        <v>23381</v>
      </c>
    </row>
    <row r="700" spans="2:14" x14ac:dyDescent="0.2">
      <c r="B700" s="5" t="s">
        <v>257</v>
      </c>
      <c r="C700">
        <v>1980</v>
      </c>
      <c r="D700">
        <v>5461103</v>
      </c>
      <c r="E700">
        <v>269252</v>
      </c>
      <c r="F700">
        <v>20633</v>
      </c>
      <c r="G700">
        <v>248619</v>
      </c>
      <c r="H700">
        <v>485</v>
      </c>
      <c r="I700">
        <v>1808</v>
      </c>
      <c r="J700">
        <v>7720</v>
      </c>
      <c r="K700">
        <v>10620</v>
      </c>
      <c r="L700">
        <v>71720</v>
      </c>
      <c r="M700">
        <v>153297</v>
      </c>
      <c r="N700">
        <v>23602</v>
      </c>
    </row>
    <row r="701" spans="2:14" x14ac:dyDescent="0.2">
      <c r="B701" s="5" t="s">
        <v>257</v>
      </c>
      <c r="C701">
        <v>1981</v>
      </c>
      <c r="D701">
        <v>5466000</v>
      </c>
      <c r="E701">
        <v>248144</v>
      </c>
      <c r="F701">
        <v>18672</v>
      </c>
      <c r="G701">
        <v>229472</v>
      </c>
      <c r="H701">
        <v>388</v>
      </c>
      <c r="I701">
        <v>1616</v>
      </c>
      <c r="J701">
        <v>7050</v>
      </c>
      <c r="K701">
        <v>9618</v>
      </c>
      <c r="L701">
        <v>63887</v>
      </c>
      <c r="M701">
        <v>147038</v>
      </c>
      <c r="N701">
        <v>18547</v>
      </c>
    </row>
    <row r="702" spans="2:14" x14ac:dyDescent="0.2">
      <c r="B702" s="5" t="s">
        <v>257</v>
      </c>
      <c r="C702">
        <v>1982</v>
      </c>
      <c r="D702">
        <v>5471000</v>
      </c>
      <c r="E702">
        <v>242338</v>
      </c>
      <c r="F702">
        <v>16444</v>
      </c>
      <c r="G702">
        <v>225894</v>
      </c>
      <c r="H702">
        <v>355</v>
      </c>
      <c r="I702">
        <v>1521</v>
      </c>
      <c r="J702">
        <v>5966</v>
      </c>
      <c r="K702">
        <v>8602</v>
      </c>
      <c r="L702">
        <v>59569</v>
      </c>
      <c r="M702">
        <v>148454</v>
      </c>
      <c r="N702">
        <v>17871</v>
      </c>
    </row>
    <row r="703" spans="2:14" x14ac:dyDescent="0.2">
      <c r="B703" s="5" t="s">
        <v>257</v>
      </c>
      <c r="C703">
        <v>1983</v>
      </c>
      <c r="D703">
        <v>5479000</v>
      </c>
      <c r="E703">
        <v>226272</v>
      </c>
      <c r="F703">
        <v>15547</v>
      </c>
      <c r="G703">
        <v>210725</v>
      </c>
      <c r="H703">
        <v>286</v>
      </c>
      <c r="I703">
        <v>1509</v>
      </c>
      <c r="J703">
        <v>5474</v>
      </c>
      <c r="K703">
        <v>8278</v>
      </c>
      <c r="L703">
        <v>54147</v>
      </c>
      <c r="M703">
        <v>138929</v>
      </c>
      <c r="N703">
        <v>17649</v>
      </c>
    </row>
    <row r="704" spans="2:14" x14ac:dyDescent="0.2">
      <c r="B704" s="5" t="s">
        <v>257</v>
      </c>
      <c r="C704">
        <v>1984</v>
      </c>
      <c r="D704">
        <v>5498000</v>
      </c>
      <c r="E704">
        <v>216039</v>
      </c>
      <c r="F704">
        <v>16781</v>
      </c>
      <c r="G704">
        <v>199258</v>
      </c>
      <c r="H704">
        <v>303</v>
      </c>
      <c r="I704">
        <v>1372</v>
      </c>
      <c r="J704">
        <v>5435</v>
      </c>
      <c r="K704">
        <v>9671</v>
      </c>
      <c r="L704">
        <v>51019</v>
      </c>
      <c r="M704">
        <v>128941</v>
      </c>
      <c r="N704">
        <v>19298</v>
      </c>
    </row>
    <row r="705" spans="2:14" x14ac:dyDescent="0.2">
      <c r="B705" s="5" t="s">
        <v>257</v>
      </c>
      <c r="C705">
        <v>1985</v>
      </c>
      <c r="D705">
        <v>5499000</v>
      </c>
      <c r="E705">
        <v>215234</v>
      </c>
      <c r="F705">
        <v>17014</v>
      </c>
      <c r="G705">
        <v>198220</v>
      </c>
      <c r="H705">
        <v>319</v>
      </c>
      <c r="I705">
        <v>1318</v>
      </c>
      <c r="J705">
        <v>5065</v>
      </c>
      <c r="K705">
        <v>10312</v>
      </c>
      <c r="L705">
        <v>50295</v>
      </c>
      <c r="M705">
        <v>129861</v>
      </c>
      <c r="N705">
        <v>18064</v>
      </c>
    </row>
    <row r="706" spans="2:14" x14ac:dyDescent="0.2">
      <c r="B706" s="5" t="s">
        <v>257</v>
      </c>
      <c r="C706">
        <v>1986</v>
      </c>
      <c r="D706">
        <v>5504000</v>
      </c>
      <c r="E706">
        <v>212170</v>
      </c>
      <c r="F706">
        <v>16937</v>
      </c>
      <c r="G706">
        <v>195233</v>
      </c>
      <c r="H706">
        <v>329</v>
      </c>
      <c r="I706">
        <v>1424</v>
      </c>
      <c r="J706">
        <v>4954</v>
      </c>
      <c r="K706">
        <v>10230</v>
      </c>
      <c r="L706">
        <v>48802</v>
      </c>
      <c r="M706">
        <v>128404</v>
      </c>
      <c r="N706">
        <v>18027</v>
      </c>
    </row>
    <row r="707" spans="2:14" x14ac:dyDescent="0.2">
      <c r="B707" s="5" t="s">
        <v>257</v>
      </c>
      <c r="C707">
        <v>1987</v>
      </c>
      <c r="D707">
        <v>5531000</v>
      </c>
      <c r="E707">
        <v>227864</v>
      </c>
      <c r="F707">
        <v>18169</v>
      </c>
      <c r="G707">
        <v>209695</v>
      </c>
      <c r="H707">
        <v>307</v>
      </c>
      <c r="I707">
        <v>1609</v>
      </c>
      <c r="J707">
        <v>4901</v>
      </c>
      <c r="K707">
        <v>11352</v>
      </c>
      <c r="L707">
        <v>52363</v>
      </c>
      <c r="M707">
        <v>137722</v>
      </c>
      <c r="N707">
        <v>19610</v>
      </c>
    </row>
    <row r="708" spans="2:14" x14ac:dyDescent="0.2">
      <c r="B708" s="5" t="s">
        <v>257</v>
      </c>
      <c r="C708">
        <v>1988</v>
      </c>
      <c r="D708">
        <v>5575000</v>
      </c>
      <c r="E708">
        <v>231364</v>
      </c>
      <c r="F708">
        <v>21187</v>
      </c>
      <c r="G708">
        <v>210177</v>
      </c>
      <c r="H708">
        <v>358</v>
      </c>
      <c r="I708">
        <v>1731</v>
      </c>
      <c r="J708">
        <v>4963</v>
      </c>
      <c r="K708">
        <v>14135</v>
      </c>
      <c r="L708">
        <v>52137</v>
      </c>
      <c r="M708">
        <v>138335</v>
      </c>
      <c r="N708">
        <v>19705</v>
      </c>
    </row>
    <row r="709" spans="2:14" x14ac:dyDescent="0.2">
      <c r="B709" s="5" t="s">
        <v>257</v>
      </c>
      <c r="C709">
        <v>1989</v>
      </c>
      <c r="D709">
        <v>5593000</v>
      </c>
      <c r="E709">
        <v>248327</v>
      </c>
      <c r="F709">
        <v>22735</v>
      </c>
      <c r="G709">
        <v>225592</v>
      </c>
      <c r="H709">
        <v>353</v>
      </c>
      <c r="I709">
        <v>1804</v>
      </c>
      <c r="J709">
        <v>5671</v>
      </c>
      <c r="K709">
        <v>14907</v>
      </c>
      <c r="L709">
        <v>54201</v>
      </c>
      <c r="M709">
        <v>149514</v>
      </c>
      <c r="N709">
        <v>21877</v>
      </c>
    </row>
    <row r="710" spans="2:14" x14ac:dyDescent="0.2">
      <c r="B710" s="5" t="s">
        <v>257</v>
      </c>
      <c r="C710">
        <v>1990</v>
      </c>
      <c r="D710">
        <v>5544159</v>
      </c>
      <c r="E710">
        <v>259651</v>
      </c>
      <c r="F710">
        <v>26275</v>
      </c>
      <c r="G710">
        <v>233376</v>
      </c>
      <c r="H710">
        <v>344</v>
      </c>
      <c r="I710">
        <v>2103</v>
      </c>
      <c r="J710">
        <v>5619</v>
      </c>
      <c r="K710">
        <v>18209</v>
      </c>
      <c r="L710">
        <v>52297</v>
      </c>
      <c r="M710">
        <v>156741</v>
      </c>
      <c r="N710">
        <v>24338</v>
      </c>
    </row>
    <row r="711" spans="2:14" x14ac:dyDescent="0.2">
      <c r="B711" s="5" t="s">
        <v>257</v>
      </c>
      <c r="C711">
        <v>1991</v>
      </c>
      <c r="D711">
        <v>5610000</v>
      </c>
      <c r="E711">
        <v>270279</v>
      </c>
      <c r="F711">
        <v>28349</v>
      </c>
      <c r="G711">
        <v>241930</v>
      </c>
      <c r="H711">
        <v>423</v>
      </c>
      <c r="I711">
        <v>2318</v>
      </c>
      <c r="J711">
        <v>6506</v>
      </c>
      <c r="K711">
        <v>19102</v>
      </c>
      <c r="L711">
        <v>54814</v>
      </c>
      <c r="M711">
        <v>161039</v>
      </c>
      <c r="N711">
        <v>26077</v>
      </c>
    </row>
    <row r="712" spans="2:14" x14ac:dyDescent="0.2">
      <c r="B712" s="5" t="s">
        <v>257</v>
      </c>
      <c r="C712">
        <v>1992</v>
      </c>
      <c r="D712">
        <v>5662000</v>
      </c>
      <c r="E712">
        <v>265375</v>
      </c>
      <c r="F712">
        <v>28791</v>
      </c>
      <c r="G712">
        <v>236584</v>
      </c>
      <c r="H712">
        <v>454</v>
      </c>
      <c r="I712">
        <v>2398</v>
      </c>
      <c r="J712">
        <v>6921</v>
      </c>
      <c r="K712">
        <v>19008</v>
      </c>
      <c r="L712">
        <v>53907</v>
      </c>
      <c r="M712">
        <v>157181</v>
      </c>
      <c r="N712">
        <v>25496</v>
      </c>
    </row>
    <row r="713" spans="2:14" x14ac:dyDescent="0.2">
      <c r="B713" s="5" t="s">
        <v>257</v>
      </c>
      <c r="C713">
        <v>1993</v>
      </c>
      <c r="D713">
        <v>5713000</v>
      </c>
      <c r="E713">
        <v>255090</v>
      </c>
      <c r="F713">
        <v>27941</v>
      </c>
      <c r="G713">
        <v>227149</v>
      </c>
      <c r="H713">
        <v>430</v>
      </c>
      <c r="I713">
        <v>2234</v>
      </c>
      <c r="J713">
        <v>6845</v>
      </c>
      <c r="K713">
        <v>18432</v>
      </c>
      <c r="L713">
        <v>48677</v>
      </c>
      <c r="M713">
        <v>154016</v>
      </c>
      <c r="N713">
        <v>24456</v>
      </c>
    </row>
    <row r="714" spans="2:14" x14ac:dyDescent="0.2">
      <c r="B714" s="5" t="s">
        <v>257</v>
      </c>
      <c r="C714">
        <v>1994</v>
      </c>
      <c r="D714">
        <v>5752000</v>
      </c>
      <c r="E714">
        <v>264180</v>
      </c>
      <c r="F714">
        <v>30205</v>
      </c>
      <c r="G714">
        <v>233975</v>
      </c>
      <c r="H714">
        <v>453</v>
      </c>
      <c r="I714">
        <v>2046</v>
      </c>
      <c r="J714">
        <v>7490</v>
      </c>
      <c r="K714">
        <v>20216</v>
      </c>
      <c r="L714">
        <v>48921</v>
      </c>
      <c r="M714">
        <v>160043</v>
      </c>
      <c r="N714">
        <v>25011</v>
      </c>
    </row>
    <row r="715" spans="2:14" x14ac:dyDescent="0.2">
      <c r="B715" s="5" t="s">
        <v>257</v>
      </c>
      <c r="C715">
        <v>1995</v>
      </c>
      <c r="D715">
        <v>5803000</v>
      </c>
      <c r="E715">
        <v>268768</v>
      </c>
      <c r="F715">
        <v>30451</v>
      </c>
      <c r="G715">
        <v>238317</v>
      </c>
      <c r="H715">
        <v>466</v>
      </c>
      <c r="I715">
        <v>1930</v>
      </c>
      <c r="J715">
        <v>7844</v>
      </c>
      <c r="K715">
        <v>20211</v>
      </c>
      <c r="L715">
        <v>47676</v>
      </c>
      <c r="M715">
        <v>163618</v>
      </c>
      <c r="N715">
        <v>27023</v>
      </c>
    </row>
    <row r="716" spans="2:14" x14ac:dyDescent="0.2">
      <c r="B716" s="5" t="s">
        <v>257</v>
      </c>
      <c r="C716">
        <v>1996</v>
      </c>
      <c r="D716">
        <v>5841000</v>
      </c>
      <c r="E716">
        <v>262742</v>
      </c>
      <c r="F716">
        <v>31366</v>
      </c>
      <c r="G716">
        <v>231376</v>
      </c>
      <c r="H716">
        <v>420</v>
      </c>
      <c r="I716">
        <v>1992</v>
      </c>
      <c r="J716">
        <v>7249</v>
      </c>
      <c r="K716">
        <v>21705</v>
      </c>
      <c r="L716">
        <v>45782</v>
      </c>
      <c r="M716">
        <v>160777</v>
      </c>
      <c r="N716">
        <v>24817</v>
      </c>
    </row>
    <row r="717" spans="2:14" x14ac:dyDescent="0.2">
      <c r="B717" s="5" t="s">
        <v>257</v>
      </c>
      <c r="C717">
        <v>1997</v>
      </c>
      <c r="D717">
        <v>5864000</v>
      </c>
      <c r="E717">
        <v>261902</v>
      </c>
      <c r="F717">
        <v>30179</v>
      </c>
      <c r="G717">
        <v>231723</v>
      </c>
      <c r="H717">
        <v>430</v>
      </c>
      <c r="I717">
        <v>1928</v>
      </c>
      <c r="J717">
        <v>7763</v>
      </c>
      <c r="K717">
        <v>20058</v>
      </c>
      <c r="L717">
        <v>48182</v>
      </c>
      <c r="M717">
        <v>158442</v>
      </c>
      <c r="N717">
        <v>25099</v>
      </c>
    </row>
    <row r="718" spans="2:14" x14ac:dyDescent="0.2">
      <c r="B718" s="5" t="s">
        <v>257</v>
      </c>
      <c r="C718">
        <v>1998</v>
      </c>
      <c r="D718">
        <v>5899000</v>
      </c>
      <c r="E718">
        <v>245952</v>
      </c>
      <c r="F718">
        <v>25423</v>
      </c>
      <c r="G718">
        <v>220529</v>
      </c>
      <c r="H718">
        <v>454</v>
      </c>
      <c r="I718">
        <v>1952</v>
      </c>
      <c r="J718">
        <v>6561</v>
      </c>
      <c r="K718">
        <v>16456</v>
      </c>
      <c r="L718">
        <v>46552</v>
      </c>
      <c r="M718">
        <v>152790</v>
      </c>
      <c r="N718">
        <v>21187</v>
      </c>
    </row>
    <row r="719" spans="2:14" x14ac:dyDescent="0.2">
      <c r="B719" s="5" t="s">
        <v>257</v>
      </c>
      <c r="C719">
        <v>1999</v>
      </c>
      <c r="D719">
        <v>5942901</v>
      </c>
      <c r="E719">
        <v>223808</v>
      </c>
      <c r="F719">
        <v>22261</v>
      </c>
      <c r="G719">
        <v>201547</v>
      </c>
      <c r="H719">
        <v>391</v>
      </c>
      <c r="I719">
        <v>1607</v>
      </c>
      <c r="J719">
        <v>6496</v>
      </c>
      <c r="K719">
        <v>13767</v>
      </c>
      <c r="L719">
        <v>42463</v>
      </c>
      <c r="M719">
        <v>138794</v>
      </c>
      <c r="N719">
        <v>20290</v>
      </c>
    </row>
    <row r="720" spans="2:14" x14ac:dyDescent="0.2">
      <c r="B720" s="5" t="s">
        <v>257</v>
      </c>
      <c r="C720">
        <v>2000</v>
      </c>
      <c r="D720">
        <v>6080485</v>
      </c>
      <c r="E720">
        <v>228135</v>
      </c>
      <c r="F720">
        <v>21230</v>
      </c>
      <c r="G720">
        <v>206905</v>
      </c>
      <c r="H720">
        <v>352</v>
      </c>
      <c r="I720">
        <v>1759</v>
      </c>
      <c r="J720">
        <v>6282</v>
      </c>
      <c r="K720">
        <v>12837</v>
      </c>
      <c r="L720">
        <v>41108</v>
      </c>
      <c r="M720">
        <v>144707</v>
      </c>
      <c r="N720">
        <v>21090</v>
      </c>
    </row>
    <row r="721" spans="2:14" x14ac:dyDescent="0.2">
      <c r="B721" s="5" t="s">
        <v>257</v>
      </c>
      <c r="C721">
        <v>2001</v>
      </c>
      <c r="D721">
        <v>6114745</v>
      </c>
      <c r="E721">
        <v>234282</v>
      </c>
      <c r="F721">
        <v>22734</v>
      </c>
      <c r="G721">
        <v>211548</v>
      </c>
      <c r="H721">
        <v>413</v>
      </c>
      <c r="I721">
        <v>1716</v>
      </c>
      <c r="J721">
        <v>7171</v>
      </c>
      <c r="K721">
        <v>13434</v>
      </c>
      <c r="L721">
        <v>42758</v>
      </c>
      <c r="M721">
        <v>147291</v>
      </c>
      <c r="N721">
        <v>21499</v>
      </c>
    </row>
    <row r="722" spans="2:14" x14ac:dyDescent="0.2">
      <c r="B722" s="5" t="s">
        <v>257</v>
      </c>
      <c r="C722">
        <v>2002</v>
      </c>
      <c r="D722">
        <v>6159068</v>
      </c>
      <c r="E722">
        <v>230966</v>
      </c>
      <c r="F722">
        <v>22001</v>
      </c>
      <c r="G722">
        <v>208965</v>
      </c>
      <c r="H722">
        <v>362</v>
      </c>
      <c r="I722">
        <v>1843</v>
      </c>
      <c r="J722">
        <v>6612</v>
      </c>
      <c r="K722">
        <v>13184</v>
      </c>
      <c r="L722">
        <v>42605</v>
      </c>
      <c r="M722">
        <v>146073</v>
      </c>
      <c r="N722">
        <v>20287</v>
      </c>
    </row>
    <row r="723" spans="2:14" x14ac:dyDescent="0.2">
      <c r="B723" s="5" t="s">
        <v>257</v>
      </c>
      <c r="C723">
        <v>2003</v>
      </c>
      <c r="D723">
        <v>6195643</v>
      </c>
      <c r="E723">
        <v>229890</v>
      </c>
      <c r="F723">
        <v>21856</v>
      </c>
      <c r="G723">
        <v>208034</v>
      </c>
      <c r="H723">
        <v>341</v>
      </c>
      <c r="I723">
        <v>1720</v>
      </c>
      <c r="J723">
        <v>6403</v>
      </c>
      <c r="K723">
        <v>13392</v>
      </c>
      <c r="L723">
        <v>41581</v>
      </c>
      <c r="M723">
        <v>145685</v>
      </c>
      <c r="N723">
        <v>20768</v>
      </c>
    </row>
    <row r="724" spans="2:14" x14ac:dyDescent="0.2">
      <c r="B724" s="5" t="s">
        <v>257</v>
      </c>
      <c r="C724">
        <v>2004</v>
      </c>
      <c r="D724">
        <v>6237569</v>
      </c>
      <c r="E724">
        <v>232223</v>
      </c>
      <c r="F724">
        <v>20294</v>
      </c>
      <c r="G724">
        <v>211929</v>
      </c>
      <c r="H724">
        <v>316</v>
      </c>
      <c r="I724">
        <v>1803</v>
      </c>
      <c r="J724">
        <v>6373</v>
      </c>
      <c r="K724">
        <v>11802</v>
      </c>
      <c r="L724">
        <v>42168</v>
      </c>
      <c r="M724">
        <v>148670</v>
      </c>
      <c r="N724">
        <v>21091</v>
      </c>
    </row>
    <row r="725" spans="2:14" x14ac:dyDescent="0.2">
      <c r="B725" s="5" t="s">
        <v>258</v>
      </c>
      <c r="C725">
        <v>1960</v>
      </c>
      <c r="D725">
        <v>2178611</v>
      </c>
      <c r="E725">
        <v>30392</v>
      </c>
      <c r="F725">
        <v>1272</v>
      </c>
      <c r="G725">
        <v>29120</v>
      </c>
      <c r="H725">
        <v>64</v>
      </c>
      <c r="I725">
        <v>109</v>
      </c>
      <c r="J725">
        <v>410</v>
      </c>
      <c r="K725">
        <v>689</v>
      </c>
      <c r="L725">
        <v>7705</v>
      </c>
      <c r="M725">
        <v>19515</v>
      </c>
      <c r="N725">
        <v>1900</v>
      </c>
    </row>
    <row r="726" spans="2:14" x14ac:dyDescent="0.2">
      <c r="B726" s="5" t="s">
        <v>258</v>
      </c>
      <c r="C726">
        <v>1961</v>
      </c>
      <c r="D726">
        <v>2194000</v>
      </c>
      <c r="E726">
        <v>31200</v>
      </c>
      <c r="F726">
        <v>1282</v>
      </c>
      <c r="G726">
        <v>29918</v>
      </c>
      <c r="H726">
        <v>41</v>
      </c>
      <c r="I726">
        <v>118</v>
      </c>
      <c r="J726">
        <v>460</v>
      </c>
      <c r="K726">
        <v>663</v>
      </c>
      <c r="L726">
        <v>7275</v>
      </c>
      <c r="M726">
        <v>20763</v>
      </c>
      <c r="N726">
        <v>1880</v>
      </c>
    </row>
    <row r="727" spans="2:14" x14ac:dyDescent="0.2">
      <c r="B727" s="5" t="s">
        <v>258</v>
      </c>
      <c r="C727">
        <v>1962</v>
      </c>
      <c r="D727">
        <v>2219000</v>
      </c>
      <c r="E727">
        <v>34791</v>
      </c>
      <c r="F727">
        <v>1477</v>
      </c>
      <c r="G727">
        <v>33314</v>
      </c>
      <c r="H727">
        <v>63</v>
      </c>
      <c r="I727">
        <v>147</v>
      </c>
      <c r="J727">
        <v>480</v>
      </c>
      <c r="K727">
        <v>787</v>
      </c>
      <c r="L727">
        <v>7531</v>
      </c>
      <c r="M727">
        <v>23514</v>
      </c>
      <c r="N727">
        <v>2269</v>
      </c>
    </row>
    <row r="728" spans="2:14" x14ac:dyDescent="0.2">
      <c r="B728" s="5" t="s">
        <v>258</v>
      </c>
      <c r="C728">
        <v>1963</v>
      </c>
      <c r="D728">
        <v>2225000</v>
      </c>
      <c r="E728">
        <v>36535</v>
      </c>
      <c r="F728">
        <v>1831</v>
      </c>
      <c r="G728">
        <v>34704</v>
      </c>
      <c r="H728">
        <v>57</v>
      </c>
      <c r="I728">
        <v>148</v>
      </c>
      <c r="J728">
        <v>648</v>
      </c>
      <c r="K728">
        <v>978</v>
      </c>
      <c r="L728">
        <v>8234</v>
      </c>
      <c r="M728">
        <v>24068</v>
      </c>
      <c r="N728">
        <v>2402</v>
      </c>
    </row>
    <row r="729" spans="2:14" x14ac:dyDescent="0.2">
      <c r="B729" s="5" t="s">
        <v>258</v>
      </c>
      <c r="C729">
        <v>1964</v>
      </c>
      <c r="D729">
        <v>2225000</v>
      </c>
      <c r="E729">
        <v>43918</v>
      </c>
      <c r="F729">
        <v>2573</v>
      </c>
      <c r="G729">
        <v>41345</v>
      </c>
      <c r="H729">
        <v>75</v>
      </c>
      <c r="I729">
        <v>246</v>
      </c>
      <c r="J729">
        <v>623</v>
      </c>
      <c r="K729">
        <v>1629</v>
      </c>
      <c r="L729">
        <v>9626</v>
      </c>
      <c r="M729">
        <v>28613</v>
      </c>
      <c r="N729">
        <v>3106</v>
      </c>
    </row>
    <row r="730" spans="2:14" x14ac:dyDescent="0.2">
      <c r="B730" s="5" t="s">
        <v>258</v>
      </c>
      <c r="C730">
        <v>1965</v>
      </c>
      <c r="D730">
        <v>2234000</v>
      </c>
      <c r="E730">
        <v>44462</v>
      </c>
      <c r="F730">
        <v>2392</v>
      </c>
      <c r="G730">
        <v>42070</v>
      </c>
      <c r="H730">
        <v>60</v>
      </c>
      <c r="I730">
        <v>204</v>
      </c>
      <c r="J730">
        <v>537</v>
      </c>
      <c r="K730">
        <v>1591</v>
      </c>
      <c r="L730">
        <v>10443</v>
      </c>
      <c r="M730">
        <v>28886</v>
      </c>
      <c r="N730">
        <v>2741</v>
      </c>
    </row>
    <row r="731" spans="2:14" x14ac:dyDescent="0.2">
      <c r="B731" s="5" t="s">
        <v>258</v>
      </c>
      <c r="C731">
        <v>1966</v>
      </c>
      <c r="D731">
        <v>2250000</v>
      </c>
      <c r="E731">
        <v>47296</v>
      </c>
      <c r="F731">
        <v>2517</v>
      </c>
      <c r="G731">
        <v>44779</v>
      </c>
      <c r="H731">
        <v>78</v>
      </c>
      <c r="I731">
        <v>200</v>
      </c>
      <c r="J731">
        <v>667</v>
      </c>
      <c r="K731">
        <v>1572</v>
      </c>
      <c r="L731">
        <v>10712</v>
      </c>
      <c r="M731">
        <v>30742</v>
      </c>
      <c r="N731">
        <v>3325</v>
      </c>
    </row>
    <row r="732" spans="2:14" x14ac:dyDescent="0.2">
      <c r="B732" s="5" t="s">
        <v>258</v>
      </c>
      <c r="C732">
        <v>1967</v>
      </c>
      <c r="D732">
        <v>2275000</v>
      </c>
      <c r="E732">
        <v>56295</v>
      </c>
      <c r="F732">
        <v>3248</v>
      </c>
      <c r="G732">
        <v>53047</v>
      </c>
      <c r="H732">
        <v>90</v>
      </c>
      <c r="I732">
        <v>243</v>
      </c>
      <c r="J732">
        <v>959</v>
      </c>
      <c r="K732">
        <v>1956</v>
      </c>
      <c r="L732">
        <v>13610</v>
      </c>
      <c r="M732">
        <v>35231</v>
      </c>
      <c r="N732">
        <v>4206</v>
      </c>
    </row>
    <row r="733" spans="2:14" x14ac:dyDescent="0.2">
      <c r="B733" s="5" t="s">
        <v>258</v>
      </c>
      <c r="C733">
        <v>1968</v>
      </c>
      <c r="D733">
        <v>2303000</v>
      </c>
      <c r="E733">
        <v>62727</v>
      </c>
      <c r="F733">
        <v>3463</v>
      </c>
      <c r="G733">
        <v>59264</v>
      </c>
      <c r="H733">
        <v>86</v>
      </c>
      <c r="I733">
        <v>305</v>
      </c>
      <c r="J733">
        <v>1095</v>
      </c>
      <c r="K733">
        <v>1977</v>
      </c>
      <c r="L733">
        <v>14178</v>
      </c>
      <c r="M733">
        <v>40353</v>
      </c>
      <c r="N733">
        <v>4733</v>
      </c>
    </row>
    <row r="734" spans="2:14" x14ac:dyDescent="0.2">
      <c r="B734" s="5" t="s">
        <v>258</v>
      </c>
      <c r="C734">
        <v>1969</v>
      </c>
      <c r="D734">
        <v>2321000</v>
      </c>
      <c r="E734">
        <v>72834</v>
      </c>
      <c r="F734">
        <v>3873</v>
      </c>
      <c r="G734">
        <v>68961</v>
      </c>
      <c r="H734">
        <v>81</v>
      </c>
      <c r="I734">
        <v>350</v>
      </c>
      <c r="J734">
        <v>1271</v>
      </c>
      <c r="K734">
        <v>2171</v>
      </c>
      <c r="L734">
        <v>16091</v>
      </c>
      <c r="M734">
        <v>47579</v>
      </c>
      <c r="N734">
        <v>5291</v>
      </c>
    </row>
    <row r="735" spans="2:14" x14ac:dyDescent="0.2">
      <c r="B735" s="5" t="s">
        <v>258</v>
      </c>
      <c r="C735">
        <v>1970</v>
      </c>
      <c r="D735">
        <v>2249071</v>
      </c>
      <c r="E735">
        <v>81946</v>
      </c>
      <c r="F735">
        <v>4561</v>
      </c>
      <c r="G735">
        <v>77385</v>
      </c>
      <c r="H735">
        <v>107</v>
      </c>
      <c r="I735">
        <v>325</v>
      </c>
      <c r="J735">
        <v>1689</v>
      </c>
      <c r="K735">
        <v>2440</v>
      </c>
      <c r="L735">
        <v>19829</v>
      </c>
      <c r="M735">
        <v>51784</v>
      </c>
      <c r="N735">
        <v>5772</v>
      </c>
    </row>
    <row r="736" spans="2:14" x14ac:dyDescent="0.2">
      <c r="B736" s="5" t="s">
        <v>258</v>
      </c>
      <c r="C736">
        <v>1971</v>
      </c>
      <c r="D736">
        <v>2258000</v>
      </c>
      <c r="E736">
        <v>78922</v>
      </c>
      <c r="F736">
        <v>4843</v>
      </c>
      <c r="G736">
        <v>74079</v>
      </c>
      <c r="H736">
        <v>115</v>
      </c>
      <c r="I736">
        <v>360</v>
      </c>
      <c r="J736">
        <v>1483</v>
      </c>
      <c r="K736">
        <v>2885</v>
      </c>
      <c r="L736">
        <v>20064</v>
      </c>
      <c r="M736">
        <v>48511</v>
      </c>
      <c r="N736">
        <v>5504</v>
      </c>
    </row>
    <row r="737" spans="2:14" x14ac:dyDescent="0.2">
      <c r="B737" s="5" t="s">
        <v>258</v>
      </c>
      <c r="C737">
        <v>1972</v>
      </c>
      <c r="D737">
        <v>2258000</v>
      </c>
      <c r="E737">
        <v>76881</v>
      </c>
      <c r="F737">
        <v>4737</v>
      </c>
      <c r="G737">
        <v>72144</v>
      </c>
      <c r="H737">
        <v>91</v>
      </c>
      <c r="I737">
        <v>401</v>
      </c>
      <c r="J737">
        <v>1556</v>
      </c>
      <c r="K737">
        <v>2689</v>
      </c>
      <c r="L737">
        <v>20472</v>
      </c>
      <c r="M737">
        <v>46433</v>
      </c>
      <c r="N737">
        <v>5239</v>
      </c>
    </row>
    <row r="738" spans="2:14" x14ac:dyDescent="0.2">
      <c r="B738" s="5" t="s">
        <v>258</v>
      </c>
      <c r="C738">
        <v>1973</v>
      </c>
      <c r="D738">
        <v>2279000</v>
      </c>
      <c r="E738">
        <v>80079</v>
      </c>
      <c r="F738">
        <v>4956</v>
      </c>
      <c r="G738">
        <v>75123</v>
      </c>
      <c r="H738">
        <v>137</v>
      </c>
      <c r="I738">
        <v>411</v>
      </c>
      <c r="J738">
        <v>1781</v>
      </c>
      <c r="K738">
        <v>2627</v>
      </c>
      <c r="L738">
        <v>23485</v>
      </c>
      <c r="M738">
        <v>46840</v>
      </c>
      <c r="N738">
        <v>4798</v>
      </c>
    </row>
    <row r="739" spans="2:14" x14ac:dyDescent="0.2">
      <c r="B739" s="5" t="s">
        <v>258</v>
      </c>
      <c r="C739">
        <v>1974</v>
      </c>
      <c r="D739">
        <v>2270000</v>
      </c>
      <c r="E739">
        <v>97619</v>
      </c>
      <c r="F739">
        <v>6272</v>
      </c>
      <c r="G739">
        <v>91347</v>
      </c>
      <c r="H739">
        <v>157</v>
      </c>
      <c r="I739">
        <v>447</v>
      </c>
      <c r="J739">
        <v>2447</v>
      </c>
      <c r="K739">
        <v>3221</v>
      </c>
      <c r="L739">
        <v>28797</v>
      </c>
      <c r="M739">
        <v>57134</v>
      </c>
      <c r="N739">
        <v>5416</v>
      </c>
    </row>
    <row r="740" spans="2:14" x14ac:dyDescent="0.2">
      <c r="B740" s="5" t="s">
        <v>258</v>
      </c>
      <c r="C740">
        <v>1975</v>
      </c>
      <c r="D740">
        <v>2267000</v>
      </c>
      <c r="E740">
        <v>107614</v>
      </c>
      <c r="F740">
        <v>6307</v>
      </c>
      <c r="G740">
        <v>101307</v>
      </c>
      <c r="H740">
        <v>122</v>
      </c>
      <c r="I740">
        <v>391</v>
      </c>
      <c r="J740">
        <v>2103</v>
      </c>
      <c r="K740">
        <v>3691</v>
      </c>
      <c r="L740">
        <v>31047</v>
      </c>
      <c r="M740">
        <v>64900</v>
      </c>
      <c r="N740">
        <v>5360</v>
      </c>
    </row>
    <row r="741" spans="2:14" x14ac:dyDescent="0.2">
      <c r="B741" s="5" t="s">
        <v>258</v>
      </c>
      <c r="C741">
        <v>1976</v>
      </c>
      <c r="D741">
        <v>2310000</v>
      </c>
      <c r="E741">
        <v>110382</v>
      </c>
      <c r="F741">
        <v>6529</v>
      </c>
      <c r="G741">
        <v>103853</v>
      </c>
      <c r="H741">
        <v>104</v>
      </c>
      <c r="I741">
        <v>506</v>
      </c>
      <c r="J741">
        <v>1983</v>
      </c>
      <c r="K741">
        <v>3936</v>
      </c>
      <c r="L741">
        <v>30618</v>
      </c>
      <c r="M741">
        <v>67870</v>
      </c>
      <c r="N741">
        <v>5365</v>
      </c>
    </row>
    <row r="742" spans="2:14" x14ac:dyDescent="0.2">
      <c r="B742" s="5" t="s">
        <v>258</v>
      </c>
      <c r="C742">
        <v>1977</v>
      </c>
      <c r="D742">
        <v>2326000</v>
      </c>
      <c r="E742">
        <v>106154</v>
      </c>
      <c r="F742">
        <v>7206</v>
      </c>
      <c r="G742">
        <v>98948</v>
      </c>
      <c r="H742">
        <v>153</v>
      </c>
      <c r="I742">
        <v>511</v>
      </c>
      <c r="J742">
        <v>2343</v>
      </c>
      <c r="K742">
        <v>4199</v>
      </c>
      <c r="L742">
        <v>29549</v>
      </c>
      <c r="M742">
        <v>63716</v>
      </c>
      <c r="N742">
        <v>5683</v>
      </c>
    </row>
    <row r="743" spans="2:14" x14ac:dyDescent="0.2">
      <c r="B743" s="5" t="s">
        <v>258</v>
      </c>
      <c r="C743">
        <v>1978</v>
      </c>
      <c r="D743">
        <v>2348000</v>
      </c>
      <c r="E743">
        <v>106696</v>
      </c>
      <c r="F743">
        <v>7471</v>
      </c>
      <c r="G743">
        <v>99225</v>
      </c>
      <c r="H743">
        <v>133</v>
      </c>
      <c r="I743">
        <v>586</v>
      </c>
      <c r="J743">
        <v>2201</v>
      </c>
      <c r="K743">
        <v>4551</v>
      </c>
      <c r="L743">
        <v>30215</v>
      </c>
      <c r="M743">
        <v>63194</v>
      </c>
      <c r="N743">
        <v>5816</v>
      </c>
    </row>
    <row r="744" spans="2:14" x14ac:dyDescent="0.2">
      <c r="B744" s="5" t="s">
        <v>258</v>
      </c>
      <c r="C744">
        <v>1979</v>
      </c>
      <c r="D744">
        <v>2369000</v>
      </c>
      <c r="E744">
        <v>115981</v>
      </c>
      <c r="F744">
        <v>8376</v>
      </c>
      <c r="G744">
        <v>107605</v>
      </c>
      <c r="H744">
        <v>130</v>
      </c>
      <c r="I744">
        <v>626</v>
      </c>
      <c r="J744">
        <v>2423</v>
      </c>
      <c r="K744">
        <v>5197</v>
      </c>
      <c r="L744">
        <v>31504</v>
      </c>
      <c r="M744">
        <v>69622</v>
      </c>
      <c r="N744">
        <v>6479</v>
      </c>
    </row>
    <row r="745" spans="2:14" x14ac:dyDescent="0.2">
      <c r="B745" s="5" t="s">
        <v>258</v>
      </c>
      <c r="C745">
        <v>1980</v>
      </c>
      <c r="D745">
        <v>2354783</v>
      </c>
      <c r="E745">
        <v>126660</v>
      </c>
      <c r="F745">
        <v>9168</v>
      </c>
      <c r="G745">
        <v>117492</v>
      </c>
      <c r="H745">
        <v>163</v>
      </c>
      <c r="I745">
        <v>742</v>
      </c>
      <c r="J745">
        <v>2664</v>
      </c>
      <c r="K745">
        <v>5599</v>
      </c>
      <c r="L745">
        <v>35826</v>
      </c>
      <c r="M745">
        <v>75268</v>
      </c>
      <c r="N745">
        <v>6398</v>
      </c>
    </row>
    <row r="746" spans="2:14" x14ac:dyDescent="0.2">
      <c r="B746" s="5" t="s">
        <v>258</v>
      </c>
      <c r="C746">
        <v>1981</v>
      </c>
      <c r="D746">
        <v>2381000</v>
      </c>
      <c r="E746">
        <v>128676</v>
      </c>
      <c r="F746">
        <v>8796</v>
      </c>
      <c r="G746">
        <v>119880</v>
      </c>
      <c r="H746">
        <v>151</v>
      </c>
      <c r="I746">
        <v>733</v>
      </c>
      <c r="J746">
        <v>2611</v>
      </c>
      <c r="K746">
        <v>5301</v>
      </c>
      <c r="L746">
        <v>36768</v>
      </c>
      <c r="M746">
        <v>77039</v>
      </c>
      <c r="N746">
        <v>6073</v>
      </c>
    </row>
    <row r="747" spans="2:14" x14ac:dyDescent="0.2">
      <c r="B747" s="5" t="s">
        <v>258</v>
      </c>
      <c r="C747">
        <v>1982</v>
      </c>
      <c r="D747">
        <v>2408000</v>
      </c>
      <c r="E747">
        <v>119244</v>
      </c>
      <c r="F747">
        <v>8088</v>
      </c>
      <c r="G747">
        <v>111156</v>
      </c>
      <c r="H747">
        <v>138</v>
      </c>
      <c r="I747">
        <v>596</v>
      </c>
      <c r="J747">
        <v>2095</v>
      </c>
      <c r="K747">
        <v>5259</v>
      </c>
      <c r="L747">
        <v>32382</v>
      </c>
      <c r="M747">
        <v>73416</v>
      </c>
      <c r="N747">
        <v>5358</v>
      </c>
    </row>
    <row r="748" spans="2:14" x14ac:dyDescent="0.2">
      <c r="B748" s="5" t="s">
        <v>258</v>
      </c>
      <c r="C748">
        <v>1983</v>
      </c>
      <c r="D748">
        <v>2425000</v>
      </c>
      <c r="E748">
        <v>109847</v>
      </c>
      <c r="F748">
        <v>7919</v>
      </c>
      <c r="G748">
        <v>101928</v>
      </c>
      <c r="H748">
        <v>137</v>
      </c>
      <c r="I748">
        <v>627</v>
      </c>
      <c r="J748">
        <v>2038</v>
      </c>
      <c r="K748">
        <v>5117</v>
      </c>
      <c r="L748">
        <v>28318</v>
      </c>
      <c r="M748">
        <v>68735</v>
      </c>
      <c r="N748">
        <v>4875</v>
      </c>
    </row>
    <row r="749" spans="2:14" x14ac:dyDescent="0.2">
      <c r="B749" s="5" t="s">
        <v>258</v>
      </c>
      <c r="C749">
        <v>1984</v>
      </c>
      <c r="D749">
        <v>2438000</v>
      </c>
      <c r="E749">
        <v>105793</v>
      </c>
      <c r="F749">
        <v>8147</v>
      </c>
      <c r="G749">
        <v>97646</v>
      </c>
      <c r="H749">
        <v>89</v>
      </c>
      <c r="I749">
        <v>669</v>
      </c>
      <c r="J749">
        <v>1745</v>
      </c>
      <c r="K749">
        <v>5644</v>
      </c>
      <c r="L749">
        <v>25577</v>
      </c>
      <c r="M749">
        <v>67028</v>
      </c>
      <c r="N749">
        <v>5041</v>
      </c>
    </row>
    <row r="750" spans="2:14" x14ac:dyDescent="0.2">
      <c r="B750" s="5" t="s">
        <v>258</v>
      </c>
      <c r="C750">
        <v>1985</v>
      </c>
      <c r="D750">
        <v>2450000</v>
      </c>
      <c r="E750">
        <v>107190</v>
      </c>
      <c r="F750">
        <v>8716</v>
      </c>
      <c r="G750">
        <v>98474</v>
      </c>
      <c r="H750">
        <v>121</v>
      </c>
      <c r="I750">
        <v>719</v>
      </c>
      <c r="J750">
        <v>1929</v>
      </c>
      <c r="K750">
        <v>5947</v>
      </c>
      <c r="L750">
        <v>25740</v>
      </c>
      <c r="M750">
        <v>67433</v>
      </c>
      <c r="N750">
        <v>5301</v>
      </c>
    </row>
    <row r="751" spans="2:14" x14ac:dyDescent="0.2">
      <c r="B751" s="5" t="s">
        <v>258</v>
      </c>
      <c r="C751">
        <v>1986</v>
      </c>
      <c r="D751">
        <v>2461000</v>
      </c>
      <c r="E751">
        <v>118683</v>
      </c>
      <c r="F751">
        <v>9076</v>
      </c>
      <c r="G751">
        <v>109607</v>
      </c>
      <c r="H751">
        <v>108</v>
      </c>
      <c r="I751">
        <v>810</v>
      </c>
      <c r="J751">
        <v>1958</v>
      </c>
      <c r="K751">
        <v>6200</v>
      </c>
      <c r="L751">
        <v>29229</v>
      </c>
      <c r="M751">
        <v>74029</v>
      </c>
      <c r="N751">
        <v>6349</v>
      </c>
    </row>
    <row r="752" spans="2:14" x14ac:dyDescent="0.2">
      <c r="B752" s="5" t="s">
        <v>258</v>
      </c>
      <c r="C752">
        <v>1987</v>
      </c>
      <c r="D752">
        <v>2476000</v>
      </c>
      <c r="E752">
        <v>121420</v>
      </c>
      <c r="F752">
        <v>8932</v>
      </c>
      <c r="G752">
        <v>112488</v>
      </c>
      <c r="H752">
        <v>110</v>
      </c>
      <c r="I752">
        <v>808</v>
      </c>
      <c r="J752">
        <v>2032</v>
      </c>
      <c r="K752">
        <v>5982</v>
      </c>
      <c r="L752">
        <v>28177</v>
      </c>
      <c r="M752">
        <v>78043</v>
      </c>
      <c r="N752">
        <v>6268</v>
      </c>
    </row>
    <row r="753" spans="2:14" x14ac:dyDescent="0.2">
      <c r="B753" s="5" t="s">
        <v>258</v>
      </c>
      <c r="C753">
        <v>1988</v>
      </c>
      <c r="D753">
        <v>2487000</v>
      </c>
      <c r="E753">
        <v>121363</v>
      </c>
      <c r="F753">
        <v>9083</v>
      </c>
      <c r="G753">
        <v>112280</v>
      </c>
      <c r="H753">
        <v>85</v>
      </c>
      <c r="I753">
        <v>779</v>
      </c>
      <c r="J753">
        <v>2136</v>
      </c>
      <c r="K753">
        <v>6083</v>
      </c>
      <c r="L753">
        <v>29321</v>
      </c>
      <c r="M753">
        <v>76927</v>
      </c>
      <c r="N753">
        <v>6032</v>
      </c>
    </row>
    <row r="754" spans="2:14" x14ac:dyDescent="0.2">
      <c r="B754" s="5" t="s">
        <v>258</v>
      </c>
      <c r="C754">
        <v>1989</v>
      </c>
      <c r="D754">
        <v>2513000</v>
      </c>
      <c r="E754">
        <v>125219</v>
      </c>
      <c r="F754">
        <v>10073</v>
      </c>
      <c r="G754">
        <v>115146</v>
      </c>
      <c r="H754">
        <v>138</v>
      </c>
      <c r="I754">
        <v>917</v>
      </c>
      <c r="J754">
        <v>2508</v>
      </c>
      <c r="K754">
        <v>6510</v>
      </c>
      <c r="L754">
        <v>29871</v>
      </c>
      <c r="M754">
        <v>77802</v>
      </c>
      <c r="N754">
        <v>7473</v>
      </c>
    </row>
    <row r="755" spans="2:14" x14ac:dyDescent="0.2">
      <c r="B755" s="5" t="s">
        <v>258</v>
      </c>
      <c r="C755">
        <v>1990</v>
      </c>
      <c r="D755">
        <v>2477574</v>
      </c>
      <c r="E755">
        <v>128664</v>
      </c>
      <c r="F755">
        <v>11093</v>
      </c>
      <c r="G755">
        <v>117571</v>
      </c>
      <c r="H755">
        <v>98</v>
      </c>
      <c r="I755">
        <v>1002</v>
      </c>
      <c r="J755">
        <v>2914</v>
      </c>
      <c r="K755">
        <v>7079</v>
      </c>
      <c r="L755">
        <v>28901</v>
      </c>
      <c r="M755">
        <v>80361</v>
      </c>
      <c r="N755">
        <v>8309</v>
      </c>
    </row>
    <row r="756" spans="2:14" x14ac:dyDescent="0.2">
      <c r="B756" s="5" t="s">
        <v>258</v>
      </c>
      <c r="C756">
        <v>1991</v>
      </c>
      <c r="D756">
        <v>2495000</v>
      </c>
      <c r="E756">
        <v>138081</v>
      </c>
      <c r="F756">
        <v>12465</v>
      </c>
      <c r="G756">
        <v>125616</v>
      </c>
      <c r="H756">
        <v>153</v>
      </c>
      <c r="I756">
        <v>1118</v>
      </c>
      <c r="J756">
        <v>3453</v>
      </c>
      <c r="K756">
        <v>7741</v>
      </c>
      <c r="L756">
        <v>32601</v>
      </c>
      <c r="M756">
        <v>84258</v>
      </c>
      <c r="N756">
        <v>8757</v>
      </c>
    </row>
    <row r="757" spans="2:14" x14ac:dyDescent="0.2">
      <c r="B757" s="5" t="s">
        <v>258</v>
      </c>
      <c r="C757">
        <v>1992</v>
      </c>
      <c r="D757">
        <v>2523000</v>
      </c>
      <c r="E757">
        <v>134222</v>
      </c>
      <c r="F757">
        <v>12888</v>
      </c>
      <c r="G757">
        <v>121334</v>
      </c>
      <c r="H757">
        <v>151</v>
      </c>
      <c r="I757">
        <v>1042</v>
      </c>
      <c r="J757">
        <v>3277</v>
      </c>
      <c r="K757">
        <v>8418</v>
      </c>
      <c r="L757">
        <v>32639</v>
      </c>
      <c r="M757">
        <v>80526</v>
      </c>
      <c r="N757">
        <v>8169</v>
      </c>
    </row>
    <row r="758" spans="2:14" x14ac:dyDescent="0.2">
      <c r="B758" s="5" t="s">
        <v>258</v>
      </c>
      <c r="C758">
        <v>1993</v>
      </c>
      <c r="D758">
        <v>2531000</v>
      </c>
      <c r="E758">
        <v>125924</v>
      </c>
      <c r="F758">
        <v>12564</v>
      </c>
      <c r="G758">
        <v>113360</v>
      </c>
      <c r="H758">
        <v>161</v>
      </c>
      <c r="I758">
        <v>1016</v>
      </c>
      <c r="J758">
        <v>3128</v>
      </c>
      <c r="K758">
        <v>8259</v>
      </c>
      <c r="L758">
        <v>28655</v>
      </c>
      <c r="M758">
        <v>76538</v>
      </c>
      <c r="N758">
        <v>8167</v>
      </c>
    </row>
    <row r="759" spans="2:14" x14ac:dyDescent="0.2">
      <c r="B759" s="5" t="s">
        <v>258</v>
      </c>
      <c r="C759">
        <v>1994</v>
      </c>
      <c r="D759">
        <v>2554000</v>
      </c>
      <c r="E759">
        <v>123791</v>
      </c>
      <c r="F759">
        <v>11314</v>
      </c>
      <c r="G759">
        <v>112477</v>
      </c>
      <c r="H759">
        <v>170</v>
      </c>
      <c r="I759">
        <v>1055</v>
      </c>
      <c r="J759">
        <v>2940</v>
      </c>
      <c r="K759">
        <v>7149</v>
      </c>
      <c r="L759">
        <v>28635</v>
      </c>
      <c r="M759">
        <v>75459</v>
      </c>
      <c r="N759">
        <v>8383</v>
      </c>
    </row>
    <row r="760" spans="2:14" x14ac:dyDescent="0.2">
      <c r="B760" s="5" t="s">
        <v>258</v>
      </c>
      <c r="C760">
        <v>1995</v>
      </c>
      <c r="D760">
        <v>2565000</v>
      </c>
      <c r="E760">
        <v>125350</v>
      </c>
      <c r="F760">
        <v>10792</v>
      </c>
      <c r="G760">
        <v>114558</v>
      </c>
      <c r="H760">
        <v>159</v>
      </c>
      <c r="I760">
        <v>938</v>
      </c>
      <c r="J760">
        <v>2775</v>
      </c>
      <c r="K760">
        <v>6920</v>
      </c>
      <c r="L760">
        <v>27404</v>
      </c>
      <c r="M760">
        <v>78855</v>
      </c>
      <c r="N760">
        <v>8299</v>
      </c>
    </row>
    <row r="761" spans="2:14" x14ac:dyDescent="0.2">
      <c r="B761" s="5" t="s">
        <v>258</v>
      </c>
      <c r="C761">
        <v>1996</v>
      </c>
      <c r="D761">
        <v>2572000</v>
      </c>
      <c r="E761">
        <v>120414</v>
      </c>
      <c r="F761">
        <v>10642</v>
      </c>
      <c r="G761">
        <v>109772</v>
      </c>
      <c r="H761">
        <v>170</v>
      </c>
      <c r="I761">
        <v>1096</v>
      </c>
      <c r="J761">
        <v>2476</v>
      </c>
      <c r="K761">
        <v>6900</v>
      </c>
      <c r="L761">
        <v>25239</v>
      </c>
      <c r="M761">
        <v>78145</v>
      </c>
      <c r="N761">
        <v>6388</v>
      </c>
    </row>
    <row r="762" spans="2:14" x14ac:dyDescent="0.2">
      <c r="B762" s="5" t="s">
        <v>258</v>
      </c>
      <c r="C762">
        <v>1997</v>
      </c>
      <c r="D762">
        <v>2595000</v>
      </c>
      <c r="E762">
        <v>118422</v>
      </c>
      <c r="F762">
        <v>10619</v>
      </c>
      <c r="G762">
        <v>107803</v>
      </c>
      <c r="H762">
        <v>155</v>
      </c>
      <c r="I762">
        <v>1100</v>
      </c>
      <c r="J762">
        <v>2420</v>
      </c>
      <c r="K762">
        <v>6944</v>
      </c>
      <c r="L762">
        <v>25187</v>
      </c>
      <c r="M762">
        <v>76125</v>
      </c>
      <c r="N762">
        <v>6491</v>
      </c>
    </row>
    <row r="763" spans="2:14" x14ac:dyDescent="0.2">
      <c r="B763" s="5" t="s">
        <v>258</v>
      </c>
      <c r="C763">
        <v>1998</v>
      </c>
      <c r="D763">
        <v>2629000</v>
      </c>
      <c r="E763">
        <v>127737</v>
      </c>
      <c r="F763">
        <v>10438</v>
      </c>
      <c r="G763">
        <v>117299</v>
      </c>
      <c r="H763">
        <v>154</v>
      </c>
      <c r="I763">
        <v>1119</v>
      </c>
      <c r="J763">
        <v>2283</v>
      </c>
      <c r="K763">
        <v>6882</v>
      </c>
      <c r="L763">
        <v>23466</v>
      </c>
      <c r="M763">
        <v>87845</v>
      </c>
      <c r="N763">
        <v>5988</v>
      </c>
    </row>
    <row r="764" spans="2:14" x14ac:dyDescent="0.2">
      <c r="B764" s="5" t="s">
        <v>258</v>
      </c>
      <c r="C764">
        <v>1999</v>
      </c>
      <c r="D764">
        <v>2654052</v>
      </c>
      <c r="E764">
        <v>117803</v>
      </c>
      <c r="F764">
        <v>10159</v>
      </c>
      <c r="G764">
        <v>107644</v>
      </c>
      <c r="H764">
        <v>160</v>
      </c>
      <c r="I764">
        <v>1065</v>
      </c>
      <c r="J764">
        <v>2047</v>
      </c>
      <c r="K764">
        <v>6887</v>
      </c>
      <c r="L764">
        <v>21874</v>
      </c>
      <c r="M764">
        <v>79722</v>
      </c>
      <c r="N764">
        <v>6048</v>
      </c>
    </row>
    <row r="765" spans="2:14" x14ac:dyDescent="0.2">
      <c r="B765" s="5" t="s">
        <v>258</v>
      </c>
      <c r="C765">
        <v>2000</v>
      </c>
      <c r="D765">
        <v>2688418</v>
      </c>
      <c r="E765">
        <v>118527</v>
      </c>
      <c r="F765">
        <v>10470</v>
      </c>
      <c r="G765">
        <v>108057</v>
      </c>
      <c r="H765">
        <v>169</v>
      </c>
      <c r="I765">
        <v>1022</v>
      </c>
      <c r="J765">
        <v>2048</v>
      </c>
      <c r="K765">
        <v>7231</v>
      </c>
      <c r="L765">
        <v>21484</v>
      </c>
      <c r="M765">
        <v>80077</v>
      </c>
      <c r="N765">
        <v>6496</v>
      </c>
    </row>
    <row r="766" spans="2:14" x14ac:dyDescent="0.2">
      <c r="B766" s="5" t="s">
        <v>258</v>
      </c>
      <c r="C766">
        <v>2001</v>
      </c>
      <c r="D766">
        <v>2694641</v>
      </c>
      <c r="E766">
        <v>116446</v>
      </c>
      <c r="F766">
        <v>10909</v>
      </c>
      <c r="G766">
        <v>105537</v>
      </c>
      <c r="H766">
        <v>92</v>
      </c>
      <c r="I766">
        <v>945</v>
      </c>
      <c r="J766">
        <v>2423</v>
      </c>
      <c r="K766">
        <v>7449</v>
      </c>
      <c r="L766">
        <v>20514</v>
      </c>
      <c r="M766">
        <v>77038</v>
      </c>
      <c r="N766">
        <v>7985</v>
      </c>
    </row>
    <row r="767" spans="2:14" x14ac:dyDescent="0.2">
      <c r="B767" s="5" t="s">
        <v>258</v>
      </c>
      <c r="C767">
        <v>2002</v>
      </c>
      <c r="D767">
        <v>2715884</v>
      </c>
      <c r="E767">
        <v>110997</v>
      </c>
      <c r="F767">
        <v>10229</v>
      </c>
      <c r="G767">
        <v>100768</v>
      </c>
      <c r="H767">
        <v>78</v>
      </c>
      <c r="I767">
        <v>1035</v>
      </c>
      <c r="J767">
        <v>2165</v>
      </c>
      <c r="K767">
        <v>6951</v>
      </c>
      <c r="L767">
        <v>19679</v>
      </c>
      <c r="M767">
        <v>73877</v>
      </c>
      <c r="N767">
        <v>7212</v>
      </c>
    </row>
    <row r="768" spans="2:14" x14ac:dyDescent="0.2">
      <c r="B768" s="5" t="s">
        <v>258</v>
      </c>
      <c r="C768">
        <v>2003</v>
      </c>
      <c r="D768">
        <v>2723507</v>
      </c>
      <c r="E768">
        <v>119548</v>
      </c>
      <c r="F768">
        <v>10771</v>
      </c>
      <c r="G768">
        <v>108777</v>
      </c>
      <c r="H768">
        <v>123</v>
      </c>
      <c r="I768">
        <v>1042</v>
      </c>
      <c r="J768">
        <v>2246</v>
      </c>
      <c r="K768">
        <v>7360</v>
      </c>
      <c r="L768">
        <v>21887</v>
      </c>
      <c r="M768">
        <v>79113</v>
      </c>
      <c r="N768">
        <v>7777</v>
      </c>
    </row>
    <row r="769" spans="2:14" x14ac:dyDescent="0.2">
      <c r="B769" s="5" t="s">
        <v>258</v>
      </c>
      <c r="C769">
        <v>2004</v>
      </c>
      <c r="D769">
        <v>2735502</v>
      </c>
      <c r="E769">
        <v>118939</v>
      </c>
      <c r="F769">
        <v>10245</v>
      </c>
      <c r="G769">
        <v>108694</v>
      </c>
      <c r="H769">
        <v>123</v>
      </c>
      <c r="I769">
        <v>1104</v>
      </c>
      <c r="J769">
        <v>1813</v>
      </c>
      <c r="K769">
        <v>7205</v>
      </c>
      <c r="L769">
        <v>19999</v>
      </c>
      <c r="M769">
        <v>80260</v>
      </c>
      <c r="N769">
        <v>8435</v>
      </c>
    </row>
    <row r="770" spans="2:14" x14ac:dyDescent="0.2">
      <c r="B770" s="5" t="s">
        <v>259</v>
      </c>
      <c r="C770">
        <v>1960</v>
      </c>
      <c r="D770">
        <v>3038156</v>
      </c>
      <c r="E770">
        <v>36844</v>
      </c>
      <c r="F770">
        <v>2957</v>
      </c>
      <c r="G770">
        <v>33887</v>
      </c>
      <c r="H770">
        <v>205</v>
      </c>
      <c r="I770">
        <v>163</v>
      </c>
      <c r="J770">
        <v>1001</v>
      </c>
      <c r="K770">
        <v>1588</v>
      </c>
      <c r="L770">
        <v>11274</v>
      </c>
      <c r="M770">
        <v>18831</v>
      </c>
      <c r="N770">
        <v>3782</v>
      </c>
    </row>
    <row r="771" spans="2:14" x14ac:dyDescent="0.2">
      <c r="B771" s="5" t="s">
        <v>259</v>
      </c>
      <c r="C771">
        <v>1961</v>
      </c>
      <c r="D771">
        <v>3076000</v>
      </c>
      <c r="E771">
        <v>36910</v>
      </c>
      <c r="F771">
        <v>2907</v>
      </c>
      <c r="G771">
        <v>34003</v>
      </c>
      <c r="H771">
        <v>201</v>
      </c>
      <c r="I771">
        <v>146</v>
      </c>
      <c r="J771">
        <v>1085</v>
      </c>
      <c r="K771">
        <v>1475</v>
      </c>
      <c r="L771">
        <v>11271</v>
      </c>
      <c r="M771">
        <v>19402</v>
      </c>
      <c r="N771">
        <v>3330</v>
      </c>
    </row>
    <row r="772" spans="2:14" x14ac:dyDescent="0.2">
      <c r="B772" s="5" t="s">
        <v>259</v>
      </c>
      <c r="C772">
        <v>1962</v>
      </c>
      <c r="D772">
        <v>3082000</v>
      </c>
      <c r="E772">
        <v>41033</v>
      </c>
      <c r="F772">
        <v>2963</v>
      </c>
      <c r="G772">
        <v>38070</v>
      </c>
      <c r="H772">
        <v>201</v>
      </c>
      <c r="I772">
        <v>177</v>
      </c>
      <c r="J772">
        <v>1122</v>
      </c>
      <c r="K772">
        <v>1463</v>
      </c>
      <c r="L772">
        <v>12809</v>
      </c>
      <c r="M772">
        <v>21692</v>
      </c>
      <c r="N772">
        <v>3569</v>
      </c>
    </row>
    <row r="773" spans="2:14" x14ac:dyDescent="0.2">
      <c r="B773" s="5" t="s">
        <v>259</v>
      </c>
      <c r="C773">
        <v>1963</v>
      </c>
      <c r="D773">
        <v>3095000</v>
      </c>
      <c r="E773">
        <v>44481</v>
      </c>
      <c r="F773">
        <v>2849</v>
      </c>
      <c r="G773">
        <v>41632</v>
      </c>
      <c r="H773">
        <v>172</v>
      </c>
      <c r="I773">
        <v>166</v>
      </c>
      <c r="J773">
        <v>1109</v>
      </c>
      <c r="K773">
        <v>1402</v>
      </c>
      <c r="L773">
        <v>13508</v>
      </c>
      <c r="M773">
        <v>24159</v>
      </c>
      <c r="N773">
        <v>3965</v>
      </c>
    </row>
    <row r="774" spans="2:14" x14ac:dyDescent="0.2">
      <c r="B774" s="5" t="s">
        <v>259</v>
      </c>
      <c r="C774">
        <v>1964</v>
      </c>
      <c r="D774">
        <v>3159000</v>
      </c>
      <c r="E774">
        <v>50013</v>
      </c>
      <c r="F774">
        <v>3486</v>
      </c>
      <c r="G774">
        <v>46527</v>
      </c>
      <c r="H774">
        <v>164</v>
      </c>
      <c r="I774">
        <v>254</v>
      </c>
      <c r="J774">
        <v>1140</v>
      </c>
      <c r="K774">
        <v>1928</v>
      </c>
      <c r="L774">
        <v>14571</v>
      </c>
      <c r="M774">
        <v>27430</v>
      </c>
      <c r="N774">
        <v>4526</v>
      </c>
    </row>
    <row r="775" spans="2:14" x14ac:dyDescent="0.2">
      <c r="B775" s="5" t="s">
        <v>259</v>
      </c>
      <c r="C775">
        <v>1965</v>
      </c>
      <c r="D775">
        <v>3179000</v>
      </c>
      <c r="E775">
        <v>50537</v>
      </c>
      <c r="F775">
        <v>3463</v>
      </c>
      <c r="G775">
        <v>47074</v>
      </c>
      <c r="H775">
        <v>168</v>
      </c>
      <c r="I775">
        <v>209</v>
      </c>
      <c r="J775">
        <v>1167</v>
      </c>
      <c r="K775">
        <v>1919</v>
      </c>
      <c r="L775">
        <v>14140</v>
      </c>
      <c r="M775">
        <v>28112</v>
      </c>
      <c r="N775">
        <v>4822</v>
      </c>
    </row>
    <row r="776" spans="2:14" x14ac:dyDescent="0.2">
      <c r="B776" s="5" t="s">
        <v>259</v>
      </c>
      <c r="C776">
        <v>1966</v>
      </c>
      <c r="D776">
        <v>3183000</v>
      </c>
      <c r="E776">
        <v>55332</v>
      </c>
      <c r="F776">
        <v>4191</v>
      </c>
      <c r="G776">
        <v>51141</v>
      </c>
      <c r="H776">
        <v>223</v>
      </c>
      <c r="I776">
        <v>265</v>
      </c>
      <c r="J776">
        <v>1362</v>
      </c>
      <c r="K776">
        <v>2341</v>
      </c>
      <c r="L776">
        <v>15360</v>
      </c>
      <c r="M776">
        <v>28532</v>
      </c>
      <c r="N776">
        <v>7249</v>
      </c>
    </row>
    <row r="777" spans="2:14" x14ac:dyDescent="0.2">
      <c r="B777" s="5" t="s">
        <v>259</v>
      </c>
      <c r="C777">
        <v>1967</v>
      </c>
      <c r="D777">
        <v>3189000</v>
      </c>
      <c r="E777">
        <v>59196</v>
      </c>
      <c r="F777">
        <v>4484</v>
      </c>
      <c r="G777">
        <v>54712</v>
      </c>
      <c r="H777">
        <v>230</v>
      </c>
      <c r="I777">
        <v>291</v>
      </c>
      <c r="J777">
        <v>1502</v>
      </c>
      <c r="K777">
        <v>2461</v>
      </c>
      <c r="L777">
        <v>15399</v>
      </c>
      <c r="M777">
        <v>30325</v>
      </c>
      <c r="N777">
        <v>8988</v>
      </c>
    </row>
    <row r="778" spans="2:14" x14ac:dyDescent="0.2">
      <c r="B778" s="5" t="s">
        <v>259</v>
      </c>
      <c r="C778">
        <v>1968</v>
      </c>
      <c r="D778">
        <v>3229000</v>
      </c>
      <c r="E778">
        <v>64291</v>
      </c>
      <c r="F778">
        <v>5317</v>
      </c>
      <c r="G778">
        <v>58974</v>
      </c>
      <c r="H778">
        <v>288</v>
      </c>
      <c r="I778">
        <v>330</v>
      </c>
      <c r="J778">
        <v>1941</v>
      </c>
      <c r="K778">
        <v>2758</v>
      </c>
      <c r="L778">
        <v>16872</v>
      </c>
      <c r="M778">
        <v>31376</v>
      </c>
      <c r="N778">
        <v>10726</v>
      </c>
    </row>
    <row r="779" spans="2:14" x14ac:dyDescent="0.2">
      <c r="B779" s="5" t="s">
        <v>259</v>
      </c>
      <c r="C779">
        <v>1969</v>
      </c>
      <c r="D779">
        <v>3232000</v>
      </c>
      <c r="E779">
        <v>69969</v>
      </c>
      <c r="F779">
        <v>5745</v>
      </c>
      <c r="G779">
        <v>64224</v>
      </c>
      <c r="H779">
        <v>336</v>
      </c>
      <c r="I779">
        <v>370</v>
      </c>
      <c r="J779">
        <v>2236</v>
      </c>
      <c r="K779">
        <v>2803</v>
      </c>
      <c r="L779">
        <v>18399</v>
      </c>
      <c r="M779">
        <v>34646</v>
      </c>
      <c r="N779">
        <v>11179</v>
      </c>
    </row>
    <row r="780" spans="2:14" x14ac:dyDescent="0.2">
      <c r="B780" s="5" t="s">
        <v>259</v>
      </c>
      <c r="C780">
        <v>1970</v>
      </c>
      <c r="D780">
        <v>3219311</v>
      </c>
      <c r="E780">
        <v>79971</v>
      </c>
      <c r="F780">
        <v>7157</v>
      </c>
      <c r="G780">
        <v>72814</v>
      </c>
      <c r="H780">
        <v>357</v>
      </c>
      <c r="I780">
        <v>441</v>
      </c>
      <c r="J780">
        <v>2344</v>
      </c>
      <c r="K780">
        <v>4015</v>
      </c>
      <c r="L780">
        <v>22662</v>
      </c>
      <c r="M780">
        <v>39002</v>
      </c>
      <c r="N780">
        <v>11150</v>
      </c>
    </row>
    <row r="781" spans="2:14" x14ac:dyDescent="0.2">
      <c r="B781" s="5" t="s">
        <v>259</v>
      </c>
      <c r="C781">
        <v>1971</v>
      </c>
      <c r="D781">
        <v>3282000</v>
      </c>
      <c r="E781">
        <v>81450</v>
      </c>
      <c r="F781">
        <v>7717</v>
      </c>
      <c r="G781">
        <v>73733</v>
      </c>
      <c r="H781">
        <v>358</v>
      </c>
      <c r="I781">
        <v>489</v>
      </c>
      <c r="J781">
        <v>2541</v>
      </c>
      <c r="K781">
        <v>4329</v>
      </c>
      <c r="L781">
        <v>23596</v>
      </c>
      <c r="M781">
        <v>39232</v>
      </c>
      <c r="N781">
        <v>10905</v>
      </c>
    </row>
    <row r="782" spans="2:14" x14ac:dyDescent="0.2">
      <c r="B782" s="5" t="s">
        <v>259</v>
      </c>
      <c r="C782">
        <v>1972</v>
      </c>
      <c r="D782">
        <v>3299000</v>
      </c>
      <c r="E782">
        <v>73688</v>
      </c>
      <c r="F782">
        <v>7446</v>
      </c>
      <c r="G782">
        <v>66242</v>
      </c>
      <c r="H782">
        <v>323</v>
      </c>
      <c r="I782">
        <v>517</v>
      </c>
      <c r="J782">
        <v>2744</v>
      </c>
      <c r="K782">
        <v>3862</v>
      </c>
      <c r="L782">
        <v>21449</v>
      </c>
      <c r="M782">
        <v>35495</v>
      </c>
      <c r="N782">
        <v>9298</v>
      </c>
    </row>
    <row r="783" spans="2:14" x14ac:dyDescent="0.2">
      <c r="B783" s="5" t="s">
        <v>259</v>
      </c>
      <c r="C783">
        <v>1973</v>
      </c>
      <c r="D783">
        <v>3342000</v>
      </c>
      <c r="E783">
        <v>75705</v>
      </c>
      <c r="F783">
        <v>7356</v>
      </c>
      <c r="G783">
        <v>68349</v>
      </c>
      <c r="H783">
        <v>323</v>
      </c>
      <c r="I783">
        <v>545</v>
      </c>
      <c r="J783">
        <v>2843</v>
      </c>
      <c r="K783">
        <v>3645</v>
      </c>
      <c r="L783">
        <v>22716</v>
      </c>
      <c r="M783">
        <v>38072</v>
      </c>
      <c r="N783">
        <v>7561</v>
      </c>
    </row>
    <row r="784" spans="2:14" x14ac:dyDescent="0.2">
      <c r="B784" s="5" t="s">
        <v>259</v>
      </c>
      <c r="C784">
        <v>1974</v>
      </c>
      <c r="D784">
        <v>3357000</v>
      </c>
      <c r="E784">
        <v>92644</v>
      </c>
      <c r="F784">
        <v>7857</v>
      </c>
      <c r="G784">
        <v>84787</v>
      </c>
      <c r="H784">
        <v>347</v>
      </c>
      <c r="I784">
        <v>592</v>
      </c>
      <c r="J784">
        <v>3100</v>
      </c>
      <c r="K784">
        <v>3818</v>
      </c>
      <c r="L784">
        <v>27865</v>
      </c>
      <c r="M784">
        <v>49240</v>
      </c>
      <c r="N784">
        <v>7682</v>
      </c>
    </row>
    <row r="785" spans="2:14" x14ac:dyDescent="0.2">
      <c r="B785" s="5" t="s">
        <v>259</v>
      </c>
      <c r="C785">
        <v>1975</v>
      </c>
      <c r="D785">
        <v>3396000</v>
      </c>
      <c r="E785">
        <v>110858</v>
      </c>
      <c r="F785">
        <v>8967</v>
      </c>
      <c r="G785">
        <v>101891</v>
      </c>
      <c r="H785">
        <v>345</v>
      </c>
      <c r="I785">
        <v>523</v>
      </c>
      <c r="J785">
        <v>3504</v>
      </c>
      <c r="K785">
        <v>4595</v>
      </c>
      <c r="L785">
        <v>32696</v>
      </c>
      <c r="M785">
        <v>60251</v>
      </c>
      <c r="N785">
        <v>8944</v>
      </c>
    </row>
    <row r="786" spans="2:14" x14ac:dyDescent="0.2">
      <c r="B786" s="5" t="s">
        <v>259</v>
      </c>
      <c r="C786">
        <v>1976</v>
      </c>
      <c r="D786">
        <v>3428000</v>
      </c>
      <c r="E786">
        <v>113016</v>
      </c>
      <c r="F786">
        <v>8987</v>
      </c>
      <c r="G786">
        <v>104029</v>
      </c>
      <c r="H786">
        <v>362</v>
      </c>
      <c r="I786">
        <v>611</v>
      </c>
      <c r="J786">
        <v>3382</v>
      </c>
      <c r="K786">
        <v>4632</v>
      </c>
      <c r="L786">
        <v>31886</v>
      </c>
      <c r="M786">
        <v>63683</v>
      </c>
      <c r="N786">
        <v>8460</v>
      </c>
    </row>
    <row r="787" spans="2:14" x14ac:dyDescent="0.2">
      <c r="B787" s="5" t="s">
        <v>259</v>
      </c>
      <c r="C787">
        <v>1977</v>
      </c>
      <c r="D787">
        <v>3458000</v>
      </c>
      <c r="E787">
        <v>104201</v>
      </c>
      <c r="F787">
        <v>8077</v>
      </c>
      <c r="G787">
        <v>96124</v>
      </c>
      <c r="H787">
        <v>349</v>
      </c>
      <c r="I787">
        <v>659</v>
      </c>
      <c r="J787">
        <v>2806</v>
      </c>
      <c r="K787">
        <v>4263</v>
      </c>
      <c r="L787">
        <v>30162</v>
      </c>
      <c r="M787">
        <v>57477</v>
      </c>
      <c r="N787">
        <v>8485</v>
      </c>
    </row>
    <row r="788" spans="2:14" x14ac:dyDescent="0.2">
      <c r="B788" s="5" t="s">
        <v>259</v>
      </c>
      <c r="C788">
        <v>1978</v>
      </c>
      <c r="D788">
        <v>3498000</v>
      </c>
      <c r="E788">
        <v>105746</v>
      </c>
      <c r="F788">
        <v>7807</v>
      </c>
      <c r="G788">
        <v>97939</v>
      </c>
      <c r="H788">
        <v>316</v>
      </c>
      <c r="I788">
        <v>725</v>
      </c>
      <c r="J788">
        <v>2845</v>
      </c>
      <c r="K788">
        <v>3921</v>
      </c>
      <c r="L788">
        <v>30942</v>
      </c>
      <c r="M788">
        <v>58231</v>
      </c>
      <c r="N788">
        <v>8766</v>
      </c>
    </row>
    <row r="789" spans="2:14" x14ac:dyDescent="0.2">
      <c r="B789" s="5" t="s">
        <v>259</v>
      </c>
      <c r="C789">
        <v>1979</v>
      </c>
      <c r="D789">
        <v>3527000</v>
      </c>
      <c r="E789">
        <v>112296</v>
      </c>
      <c r="F789">
        <v>8748</v>
      </c>
      <c r="G789">
        <v>103548</v>
      </c>
      <c r="H789">
        <v>335</v>
      </c>
      <c r="I789">
        <v>719</v>
      </c>
      <c r="J789">
        <v>3247</v>
      </c>
      <c r="K789">
        <v>4447</v>
      </c>
      <c r="L789">
        <v>32082</v>
      </c>
      <c r="M789">
        <v>62431</v>
      </c>
      <c r="N789">
        <v>9035</v>
      </c>
    </row>
    <row r="790" spans="2:14" x14ac:dyDescent="0.2">
      <c r="B790" s="5" t="s">
        <v>259</v>
      </c>
      <c r="C790">
        <v>1980</v>
      </c>
      <c r="D790">
        <v>3641479</v>
      </c>
      <c r="E790">
        <v>125039</v>
      </c>
      <c r="F790">
        <v>9711</v>
      </c>
      <c r="G790">
        <v>115328</v>
      </c>
      <c r="H790">
        <v>321</v>
      </c>
      <c r="I790">
        <v>698</v>
      </c>
      <c r="J790">
        <v>3468</v>
      </c>
      <c r="K790">
        <v>5224</v>
      </c>
      <c r="L790">
        <v>37901</v>
      </c>
      <c r="M790">
        <v>68296</v>
      </c>
      <c r="N790">
        <v>9131</v>
      </c>
    </row>
    <row r="791" spans="2:14" x14ac:dyDescent="0.2">
      <c r="B791" s="5" t="s">
        <v>259</v>
      </c>
      <c r="C791">
        <v>1981</v>
      </c>
      <c r="D791">
        <v>3661000</v>
      </c>
      <c r="E791">
        <v>129289</v>
      </c>
      <c r="F791">
        <v>10599</v>
      </c>
      <c r="G791">
        <v>118690</v>
      </c>
      <c r="H791">
        <v>308</v>
      </c>
      <c r="I791">
        <v>766</v>
      </c>
      <c r="J791">
        <v>3687</v>
      </c>
      <c r="K791">
        <v>5838</v>
      </c>
      <c r="L791">
        <v>38893</v>
      </c>
      <c r="M791">
        <v>71194</v>
      </c>
      <c r="N791">
        <v>8603</v>
      </c>
    </row>
    <row r="792" spans="2:14" x14ac:dyDescent="0.2">
      <c r="B792" s="5" t="s">
        <v>259</v>
      </c>
      <c r="C792">
        <v>1982</v>
      </c>
      <c r="D792">
        <v>3667000</v>
      </c>
      <c r="E792">
        <v>130854</v>
      </c>
      <c r="F792">
        <v>11550</v>
      </c>
      <c r="G792">
        <v>119304</v>
      </c>
      <c r="H792">
        <v>355</v>
      </c>
      <c r="I792">
        <v>734</v>
      </c>
      <c r="J792">
        <v>3568</v>
      </c>
      <c r="K792">
        <v>6893</v>
      </c>
      <c r="L792">
        <v>37736</v>
      </c>
      <c r="M792">
        <v>73020</v>
      </c>
      <c r="N792">
        <v>8548</v>
      </c>
    </row>
    <row r="793" spans="2:14" x14ac:dyDescent="0.2">
      <c r="B793" s="5" t="s">
        <v>259</v>
      </c>
      <c r="C793">
        <v>1983</v>
      </c>
      <c r="D793">
        <v>3714000</v>
      </c>
      <c r="E793">
        <v>127569</v>
      </c>
      <c r="F793">
        <v>11967</v>
      </c>
      <c r="G793">
        <v>115602</v>
      </c>
      <c r="H793">
        <v>364</v>
      </c>
      <c r="I793">
        <v>817</v>
      </c>
      <c r="J793">
        <v>3236</v>
      </c>
      <c r="K793">
        <v>7550</v>
      </c>
      <c r="L793">
        <v>36286</v>
      </c>
      <c r="M793">
        <v>71322</v>
      </c>
      <c r="N793">
        <v>7994</v>
      </c>
    </row>
    <row r="794" spans="2:14" x14ac:dyDescent="0.2">
      <c r="B794" s="5" t="s">
        <v>259</v>
      </c>
      <c r="C794">
        <v>1984</v>
      </c>
      <c r="D794">
        <v>3723000</v>
      </c>
      <c r="E794">
        <v>110145</v>
      </c>
      <c r="F794">
        <v>10342</v>
      </c>
      <c r="G794">
        <v>99803</v>
      </c>
      <c r="H794">
        <v>244</v>
      </c>
      <c r="I794">
        <v>826</v>
      </c>
      <c r="J794">
        <v>2631</v>
      </c>
      <c r="K794">
        <v>6641</v>
      </c>
      <c r="L794">
        <v>29234</v>
      </c>
      <c r="M794">
        <v>63860</v>
      </c>
      <c r="N794">
        <v>6709</v>
      </c>
    </row>
    <row r="795" spans="2:14" x14ac:dyDescent="0.2">
      <c r="B795" s="5" t="s">
        <v>259</v>
      </c>
      <c r="C795">
        <v>1985</v>
      </c>
      <c r="D795">
        <v>3726000</v>
      </c>
      <c r="E795">
        <v>109812</v>
      </c>
      <c r="F795">
        <v>11384</v>
      </c>
      <c r="G795">
        <v>98428</v>
      </c>
      <c r="H795">
        <v>256</v>
      </c>
      <c r="I795">
        <v>806</v>
      </c>
      <c r="J795">
        <v>2821</v>
      </c>
      <c r="K795">
        <v>7501</v>
      </c>
      <c r="L795">
        <v>28739</v>
      </c>
      <c r="M795">
        <v>62491</v>
      </c>
      <c r="N795">
        <v>7198</v>
      </c>
    </row>
    <row r="796" spans="2:14" x14ac:dyDescent="0.2">
      <c r="B796" s="5" t="s">
        <v>259</v>
      </c>
      <c r="C796">
        <v>1986</v>
      </c>
      <c r="D796">
        <v>3728000</v>
      </c>
      <c r="E796">
        <v>115277</v>
      </c>
      <c r="F796">
        <v>12467</v>
      </c>
      <c r="G796">
        <v>102810</v>
      </c>
      <c r="H796">
        <v>248</v>
      </c>
      <c r="I796">
        <v>860</v>
      </c>
      <c r="J796">
        <v>3076</v>
      </c>
      <c r="K796">
        <v>8283</v>
      </c>
      <c r="L796">
        <v>30725</v>
      </c>
      <c r="M796">
        <v>64882</v>
      </c>
      <c r="N796">
        <v>7203</v>
      </c>
    </row>
    <row r="797" spans="2:14" x14ac:dyDescent="0.2">
      <c r="B797" s="5" t="s">
        <v>259</v>
      </c>
      <c r="C797">
        <v>1987</v>
      </c>
      <c r="D797">
        <v>3727000</v>
      </c>
      <c r="E797">
        <v>121873</v>
      </c>
      <c r="F797">
        <v>12589</v>
      </c>
      <c r="G797">
        <v>109284</v>
      </c>
      <c r="H797">
        <v>280</v>
      </c>
      <c r="I797">
        <v>781</v>
      </c>
      <c r="J797">
        <v>3361</v>
      </c>
      <c r="K797">
        <v>8167</v>
      </c>
      <c r="L797">
        <v>31571</v>
      </c>
      <c r="M797">
        <v>70532</v>
      </c>
      <c r="N797">
        <v>7181</v>
      </c>
    </row>
    <row r="798" spans="2:14" x14ac:dyDescent="0.2">
      <c r="B798" s="5" t="s">
        <v>259</v>
      </c>
      <c r="C798">
        <v>1988</v>
      </c>
      <c r="D798">
        <v>3721000</v>
      </c>
      <c r="E798">
        <v>116646</v>
      </c>
      <c r="F798">
        <v>12284</v>
      </c>
      <c r="G798">
        <v>104362</v>
      </c>
      <c r="H798">
        <v>229</v>
      </c>
      <c r="I798">
        <v>835</v>
      </c>
      <c r="J798">
        <v>2764</v>
      </c>
      <c r="K798">
        <v>8456</v>
      </c>
      <c r="L798">
        <v>30747</v>
      </c>
      <c r="M798">
        <v>66711</v>
      </c>
      <c r="N798">
        <v>6904</v>
      </c>
    </row>
    <row r="799" spans="2:14" x14ac:dyDescent="0.2">
      <c r="B799" s="5" t="s">
        <v>259</v>
      </c>
      <c r="C799">
        <v>1989</v>
      </c>
      <c r="D799">
        <v>3727000</v>
      </c>
      <c r="E799">
        <v>123630</v>
      </c>
      <c r="F799">
        <v>13302</v>
      </c>
      <c r="G799">
        <v>110328</v>
      </c>
      <c r="H799">
        <v>293</v>
      </c>
      <c r="I799">
        <v>917</v>
      </c>
      <c r="J799">
        <v>2836</v>
      </c>
      <c r="K799">
        <v>9256</v>
      </c>
      <c r="L799">
        <v>30526</v>
      </c>
      <c r="M799">
        <v>71611</v>
      </c>
      <c r="N799">
        <v>8191</v>
      </c>
    </row>
    <row r="800" spans="2:14" x14ac:dyDescent="0.2">
      <c r="B800" s="5" t="s">
        <v>259</v>
      </c>
      <c r="C800">
        <v>1990</v>
      </c>
      <c r="D800">
        <v>3685296</v>
      </c>
      <c r="E800">
        <v>121594</v>
      </c>
      <c r="F800">
        <v>14386</v>
      </c>
      <c r="G800">
        <v>107208</v>
      </c>
      <c r="H800">
        <v>264</v>
      </c>
      <c r="I800">
        <v>1068</v>
      </c>
      <c r="J800">
        <v>2545</v>
      </c>
      <c r="K800">
        <v>10509</v>
      </c>
      <c r="L800">
        <v>28264</v>
      </c>
      <c r="M800">
        <v>71594</v>
      </c>
      <c r="N800">
        <v>7350</v>
      </c>
    </row>
    <row r="801" spans="2:14" x14ac:dyDescent="0.2">
      <c r="B801" s="5" t="s">
        <v>259</v>
      </c>
      <c r="C801">
        <v>1991</v>
      </c>
      <c r="D801">
        <v>3713000</v>
      </c>
      <c r="E801">
        <v>124692</v>
      </c>
      <c r="F801">
        <v>16262</v>
      </c>
      <c r="G801">
        <v>108430</v>
      </c>
      <c r="H801">
        <v>253</v>
      </c>
      <c r="I801">
        <v>1315</v>
      </c>
      <c r="J801">
        <v>3084</v>
      </c>
      <c r="K801">
        <v>11610</v>
      </c>
      <c r="L801">
        <v>29576</v>
      </c>
      <c r="M801">
        <v>70885</v>
      </c>
      <c r="N801">
        <v>7969</v>
      </c>
    </row>
    <row r="802" spans="2:14" x14ac:dyDescent="0.2">
      <c r="B802" s="5" t="s">
        <v>259</v>
      </c>
      <c r="C802">
        <v>1992</v>
      </c>
      <c r="D802">
        <v>3755000</v>
      </c>
      <c r="E802">
        <v>124799</v>
      </c>
      <c r="F802">
        <v>20107</v>
      </c>
      <c r="G802">
        <v>104692</v>
      </c>
      <c r="H802">
        <v>216</v>
      </c>
      <c r="I802">
        <v>1209</v>
      </c>
      <c r="J802">
        <v>3273</v>
      </c>
      <c r="K802">
        <v>15409</v>
      </c>
      <c r="L802">
        <v>27378</v>
      </c>
      <c r="M802">
        <v>69186</v>
      </c>
      <c r="N802">
        <v>8128</v>
      </c>
    </row>
    <row r="803" spans="2:14" x14ac:dyDescent="0.2">
      <c r="B803" s="5" t="s">
        <v>259</v>
      </c>
      <c r="C803">
        <v>1993</v>
      </c>
      <c r="D803">
        <v>3789000</v>
      </c>
      <c r="E803">
        <v>123509</v>
      </c>
      <c r="F803">
        <v>17530</v>
      </c>
      <c r="G803">
        <v>105979</v>
      </c>
      <c r="H803">
        <v>249</v>
      </c>
      <c r="I803">
        <v>1301</v>
      </c>
      <c r="J803">
        <v>3425</v>
      </c>
      <c r="K803">
        <v>12555</v>
      </c>
      <c r="L803">
        <v>28041</v>
      </c>
      <c r="M803">
        <v>69745</v>
      </c>
      <c r="N803">
        <v>8193</v>
      </c>
    </row>
    <row r="804" spans="2:14" x14ac:dyDescent="0.2">
      <c r="B804" s="5" t="s">
        <v>259</v>
      </c>
      <c r="C804">
        <v>1994</v>
      </c>
      <c r="D804">
        <v>3827000</v>
      </c>
      <c r="E804">
        <v>127716</v>
      </c>
      <c r="F804">
        <v>16991</v>
      </c>
      <c r="G804">
        <v>110725</v>
      </c>
      <c r="H804">
        <v>244</v>
      </c>
      <c r="I804">
        <v>1350</v>
      </c>
      <c r="J804">
        <v>3595</v>
      </c>
      <c r="K804">
        <v>11802</v>
      </c>
      <c r="L804">
        <v>28718</v>
      </c>
      <c r="M804">
        <v>73449</v>
      </c>
      <c r="N804">
        <v>8558</v>
      </c>
    </row>
    <row r="805" spans="2:14" x14ac:dyDescent="0.2">
      <c r="B805" s="5" t="s">
        <v>259</v>
      </c>
      <c r="C805">
        <v>1995</v>
      </c>
      <c r="D805">
        <v>3860000</v>
      </c>
      <c r="E805">
        <v>129377</v>
      </c>
      <c r="F805">
        <v>14079</v>
      </c>
      <c r="G805">
        <v>115298</v>
      </c>
      <c r="H805">
        <v>276</v>
      </c>
      <c r="I805">
        <v>1231</v>
      </c>
      <c r="J805">
        <v>4001</v>
      </c>
      <c r="K805">
        <v>8571</v>
      </c>
      <c r="L805">
        <v>28389</v>
      </c>
      <c r="M805">
        <v>76906</v>
      </c>
      <c r="N805">
        <v>10003</v>
      </c>
    </row>
    <row r="806" spans="2:14" x14ac:dyDescent="0.2">
      <c r="B806" s="5" t="s">
        <v>259</v>
      </c>
      <c r="C806">
        <v>1996</v>
      </c>
      <c r="D806">
        <v>3884000</v>
      </c>
      <c r="E806">
        <v>122979</v>
      </c>
      <c r="F806">
        <v>12448</v>
      </c>
      <c r="G806">
        <v>110531</v>
      </c>
      <c r="H806">
        <v>228</v>
      </c>
      <c r="I806">
        <v>1230</v>
      </c>
      <c r="J806">
        <v>3643</v>
      </c>
      <c r="K806">
        <v>7347</v>
      </c>
      <c r="L806">
        <v>26736</v>
      </c>
      <c r="M806">
        <v>73653</v>
      </c>
      <c r="N806">
        <v>10142</v>
      </c>
    </row>
    <row r="807" spans="2:14" x14ac:dyDescent="0.2">
      <c r="B807" s="5" t="s">
        <v>259</v>
      </c>
      <c r="C807">
        <v>1997</v>
      </c>
      <c r="D807">
        <v>3908000</v>
      </c>
      <c r="E807">
        <v>122205</v>
      </c>
      <c r="F807">
        <v>12386</v>
      </c>
      <c r="G807">
        <v>109819</v>
      </c>
      <c r="H807">
        <v>228</v>
      </c>
      <c r="I807">
        <v>1304</v>
      </c>
      <c r="J807">
        <v>3546</v>
      </c>
      <c r="K807">
        <v>7308</v>
      </c>
      <c r="L807">
        <v>26638</v>
      </c>
      <c r="M807">
        <v>73487</v>
      </c>
      <c r="N807">
        <v>9694</v>
      </c>
    </row>
    <row r="808" spans="2:14" x14ac:dyDescent="0.2">
      <c r="B808" s="5" t="s">
        <v>259</v>
      </c>
      <c r="C808">
        <v>1998</v>
      </c>
      <c r="D808">
        <v>3936000</v>
      </c>
      <c r="E808">
        <v>113725</v>
      </c>
      <c r="F808">
        <v>11180</v>
      </c>
      <c r="G808">
        <v>102545</v>
      </c>
      <c r="H808">
        <v>182</v>
      </c>
      <c r="I808">
        <v>1153</v>
      </c>
      <c r="J808">
        <v>2968</v>
      </c>
      <c r="K808">
        <v>6877</v>
      </c>
      <c r="L808">
        <v>25088</v>
      </c>
      <c r="M808">
        <v>68884</v>
      </c>
      <c r="N808">
        <v>8573</v>
      </c>
    </row>
    <row r="809" spans="2:14" x14ac:dyDescent="0.2">
      <c r="B809" s="5" t="s">
        <v>259</v>
      </c>
      <c r="C809">
        <v>1999</v>
      </c>
      <c r="D809">
        <v>3960825</v>
      </c>
      <c r="E809">
        <v>116980</v>
      </c>
      <c r="F809">
        <v>12212</v>
      </c>
      <c r="G809">
        <v>104768</v>
      </c>
      <c r="H809">
        <v>203</v>
      </c>
      <c r="I809">
        <v>1148</v>
      </c>
      <c r="J809">
        <v>3104</v>
      </c>
      <c r="K809">
        <v>7757</v>
      </c>
      <c r="L809">
        <v>25180</v>
      </c>
      <c r="M809">
        <v>70719</v>
      </c>
      <c r="N809">
        <v>8869</v>
      </c>
    </row>
    <row r="810" spans="2:14" x14ac:dyDescent="0.2">
      <c r="B810" s="5" t="s">
        <v>259</v>
      </c>
      <c r="C810">
        <v>2000</v>
      </c>
      <c r="D810">
        <v>4041769</v>
      </c>
      <c r="E810">
        <v>119626</v>
      </c>
      <c r="F810">
        <v>11903</v>
      </c>
      <c r="G810">
        <v>107723</v>
      </c>
      <c r="H810">
        <v>193</v>
      </c>
      <c r="I810">
        <v>1091</v>
      </c>
      <c r="J810">
        <v>3256</v>
      </c>
      <c r="K810">
        <v>7363</v>
      </c>
      <c r="L810">
        <v>25308</v>
      </c>
      <c r="M810">
        <v>73141</v>
      </c>
      <c r="N810">
        <v>9274</v>
      </c>
    </row>
    <row r="811" spans="2:14" x14ac:dyDescent="0.2">
      <c r="B811" s="5" t="s">
        <v>259</v>
      </c>
      <c r="C811">
        <v>2001</v>
      </c>
      <c r="D811">
        <v>4065556</v>
      </c>
      <c r="E811">
        <v>119449</v>
      </c>
      <c r="F811">
        <v>10448</v>
      </c>
      <c r="G811">
        <v>109001</v>
      </c>
      <c r="H811">
        <v>191</v>
      </c>
      <c r="I811">
        <v>1132</v>
      </c>
      <c r="J811">
        <v>3280</v>
      </c>
      <c r="K811">
        <v>5845</v>
      </c>
      <c r="L811">
        <v>26505</v>
      </c>
      <c r="M811">
        <v>73152</v>
      </c>
      <c r="N811">
        <v>9344</v>
      </c>
    </row>
    <row r="812" spans="2:14" x14ac:dyDescent="0.2">
      <c r="B812" s="5" t="s">
        <v>259</v>
      </c>
      <c r="C812">
        <v>2002</v>
      </c>
      <c r="D812">
        <v>4092891</v>
      </c>
      <c r="E812">
        <v>118799</v>
      </c>
      <c r="F812">
        <v>11418</v>
      </c>
      <c r="G812">
        <v>107381</v>
      </c>
      <c r="H812">
        <v>184</v>
      </c>
      <c r="I812">
        <v>1088</v>
      </c>
      <c r="J812">
        <v>3063</v>
      </c>
      <c r="K812">
        <v>7083</v>
      </c>
      <c r="L812">
        <v>27855</v>
      </c>
      <c r="M812">
        <v>70776</v>
      </c>
      <c r="N812">
        <v>8750</v>
      </c>
    </row>
    <row r="813" spans="2:14" x14ac:dyDescent="0.2">
      <c r="B813" s="5" t="s">
        <v>259</v>
      </c>
      <c r="C813">
        <v>2003</v>
      </c>
      <c r="D813">
        <v>4117827</v>
      </c>
      <c r="E813">
        <v>121195</v>
      </c>
      <c r="F813">
        <v>10777</v>
      </c>
      <c r="G813">
        <v>110418</v>
      </c>
      <c r="H813">
        <v>188</v>
      </c>
      <c r="I813">
        <v>1054</v>
      </c>
      <c r="J813">
        <v>3196</v>
      </c>
      <c r="K813">
        <v>6339</v>
      </c>
      <c r="L813">
        <v>27656</v>
      </c>
      <c r="M813">
        <v>73396</v>
      </c>
      <c r="N813">
        <v>9366</v>
      </c>
    </row>
    <row r="814" spans="2:14" x14ac:dyDescent="0.2">
      <c r="B814" s="5" t="s">
        <v>259</v>
      </c>
      <c r="C814">
        <v>2004</v>
      </c>
      <c r="D814">
        <v>4145922</v>
      </c>
      <c r="E814">
        <v>115361</v>
      </c>
      <c r="F814">
        <v>10152</v>
      </c>
      <c r="G814">
        <v>105209</v>
      </c>
      <c r="H814">
        <v>236</v>
      </c>
      <c r="I814">
        <v>1238</v>
      </c>
      <c r="J814">
        <v>3268</v>
      </c>
      <c r="K814">
        <v>5410</v>
      </c>
      <c r="L814">
        <v>25902</v>
      </c>
      <c r="M814">
        <v>70535</v>
      </c>
      <c r="N814">
        <v>8772</v>
      </c>
    </row>
    <row r="815" spans="2:14" x14ac:dyDescent="0.2">
      <c r="B815" s="5" t="s">
        <v>260</v>
      </c>
      <c r="C815">
        <v>1960</v>
      </c>
      <c r="D815">
        <v>3257022</v>
      </c>
      <c r="E815">
        <v>48699</v>
      </c>
      <c r="F815">
        <v>4990</v>
      </c>
      <c r="G815">
        <v>43709</v>
      </c>
      <c r="H815">
        <v>270</v>
      </c>
      <c r="I815">
        <v>279</v>
      </c>
      <c r="J815">
        <v>1484</v>
      </c>
      <c r="K815">
        <v>2957</v>
      </c>
      <c r="L815">
        <v>12615</v>
      </c>
      <c r="M815">
        <v>24893</v>
      </c>
      <c r="N815">
        <v>6201</v>
      </c>
    </row>
    <row r="816" spans="2:14" x14ac:dyDescent="0.2">
      <c r="B816" s="5" t="s">
        <v>260</v>
      </c>
      <c r="C816">
        <v>1961</v>
      </c>
      <c r="D816">
        <v>3321000</v>
      </c>
      <c r="E816">
        <v>41725</v>
      </c>
      <c r="F816">
        <v>4508</v>
      </c>
      <c r="G816">
        <v>37217</v>
      </c>
      <c r="H816">
        <v>211</v>
      </c>
      <c r="I816">
        <v>267</v>
      </c>
      <c r="J816">
        <v>1476</v>
      </c>
      <c r="K816">
        <v>2554</v>
      </c>
      <c r="L816">
        <v>11180</v>
      </c>
      <c r="M816">
        <v>20404</v>
      </c>
      <c r="N816">
        <v>5633</v>
      </c>
    </row>
    <row r="817" spans="2:14" x14ac:dyDescent="0.2">
      <c r="B817" s="5" t="s">
        <v>260</v>
      </c>
      <c r="C817">
        <v>1962</v>
      </c>
      <c r="D817">
        <v>3330000</v>
      </c>
      <c r="E817">
        <v>44357</v>
      </c>
      <c r="F817">
        <v>4570</v>
      </c>
      <c r="G817">
        <v>39787</v>
      </c>
      <c r="H817">
        <v>225</v>
      </c>
      <c r="I817">
        <v>226</v>
      </c>
      <c r="J817">
        <v>1298</v>
      </c>
      <c r="K817">
        <v>2821</v>
      </c>
      <c r="L817">
        <v>10891</v>
      </c>
      <c r="M817">
        <v>22759</v>
      </c>
      <c r="N817">
        <v>6137</v>
      </c>
    </row>
    <row r="818" spans="2:14" x14ac:dyDescent="0.2">
      <c r="B818" s="5" t="s">
        <v>260</v>
      </c>
      <c r="C818">
        <v>1963</v>
      </c>
      <c r="D818">
        <v>3418000</v>
      </c>
      <c r="E818">
        <v>53142</v>
      </c>
      <c r="F818">
        <v>5798</v>
      </c>
      <c r="G818">
        <v>47344</v>
      </c>
      <c r="H818">
        <v>235</v>
      </c>
      <c r="I818">
        <v>212</v>
      </c>
      <c r="J818">
        <v>1446</v>
      </c>
      <c r="K818">
        <v>3905</v>
      </c>
      <c r="L818">
        <v>13528</v>
      </c>
      <c r="M818">
        <v>27046</v>
      </c>
      <c r="N818">
        <v>6770</v>
      </c>
    </row>
    <row r="819" spans="2:14" x14ac:dyDescent="0.2">
      <c r="B819" s="5" t="s">
        <v>260</v>
      </c>
      <c r="C819">
        <v>1964</v>
      </c>
      <c r="D819">
        <v>3468000</v>
      </c>
      <c r="E819">
        <v>63146</v>
      </c>
      <c r="F819">
        <v>7140</v>
      </c>
      <c r="G819">
        <v>56006</v>
      </c>
      <c r="H819">
        <v>287</v>
      </c>
      <c r="I819">
        <v>384</v>
      </c>
      <c r="J819">
        <v>1849</v>
      </c>
      <c r="K819">
        <v>4620</v>
      </c>
      <c r="L819">
        <v>16730</v>
      </c>
      <c r="M819">
        <v>31267</v>
      </c>
      <c r="N819">
        <v>8009</v>
      </c>
    </row>
    <row r="820" spans="2:14" x14ac:dyDescent="0.2">
      <c r="B820" s="5" t="s">
        <v>260</v>
      </c>
      <c r="C820">
        <v>1965</v>
      </c>
      <c r="D820">
        <v>3534000</v>
      </c>
      <c r="E820">
        <v>62596</v>
      </c>
      <c r="F820">
        <v>7178</v>
      </c>
      <c r="G820">
        <v>55418</v>
      </c>
      <c r="H820">
        <v>285</v>
      </c>
      <c r="I820">
        <v>394</v>
      </c>
      <c r="J820">
        <v>1813</v>
      </c>
      <c r="K820">
        <v>4686</v>
      </c>
      <c r="L820">
        <v>15983</v>
      </c>
      <c r="M820">
        <v>32277</v>
      </c>
      <c r="N820">
        <v>7158</v>
      </c>
    </row>
    <row r="821" spans="2:14" x14ac:dyDescent="0.2">
      <c r="B821" s="5" t="s">
        <v>260</v>
      </c>
      <c r="C821">
        <v>1966</v>
      </c>
      <c r="D821">
        <v>3603000</v>
      </c>
      <c r="E821">
        <v>77758</v>
      </c>
      <c r="F821">
        <v>8689</v>
      </c>
      <c r="G821">
        <v>69069</v>
      </c>
      <c r="H821">
        <v>355</v>
      </c>
      <c r="I821">
        <v>597</v>
      </c>
      <c r="J821">
        <v>2407</v>
      </c>
      <c r="K821">
        <v>5330</v>
      </c>
      <c r="L821">
        <v>20845</v>
      </c>
      <c r="M821">
        <v>38685</v>
      </c>
      <c r="N821">
        <v>9539</v>
      </c>
    </row>
    <row r="822" spans="2:14" x14ac:dyDescent="0.2">
      <c r="B822" s="5" t="s">
        <v>260</v>
      </c>
      <c r="C822">
        <v>1967</v>
      </c>
      <c r="D822">
        <v>3662000</v>
      </c>
      <c r="E822">
        <v>87477</v>
      </c>
      <c r="F822">
        <v>10071</v>
      </c>
      <c r="G822">
        <v>77406</v>
      </c>
      <c r="H822">
        <v>341</v>
      </c>
      <c r="I822">
        <v>603</v>
      </c>
      <c r="J822">
        <v>3005</v>
      </c>
      <c r="K822">
        <v>6122</v>
      </c>
      <c r="L822">
        <v>24030</v>
      </c>
      <c r="M822">
        <v>43075</v>
      </c>
      <c r="N822">
        <v>10301</v>
      </c>
    </row>
    <row r="823" spans="2:14" x14ac:dyDescent="0.2">
      <c r="B823" s="5" t="s">
        <v>260</v>
      </c>
      <c r="C823">
        <v>1968</v>
      </c>
      <c r="D823">
        <v>3732000</v>
      </c>
      <c r="E823">
        <v>93573</v>
      </c>
      <c r="F823">
        <v>11742</v>
      </c>
      <c r="G823">
        <v>81831</v>
      </c>
      <c r="H823">
        <v>354</v>
      </c>
      <c r="I823">
        <v>613</v>
      </c>
      <c r="J823">
        <v>3369</v>
      </c>
      <c r="K823">
        <v>7406</v>
      </c>
      <c r="L823">
        <v>25303</v>
      </c>
      <c r="M823">
        <v>45981</v>
      </c>
      <c r="N823">
        <v>10547</v>
      </c>
    </row>
    <row r="824" spans="2:14" x14ac:dyDescent="0.2">
      <c r="B824" s="5" t="s">
        <v>260</v>
      </c>
      <c r="C824">
        <v>1969</v>
      </c>
      <c r="D824">
        <v>3745000</v>
      </c>
      <c r="E824">
        <v>103066</v>
      </c>
      <c r="F824">
        <v>13492</v>
      </c>
      <c r="G824">
        <v>89574</v>
      </c>
      <c r="H824">
        <v>356</v>
      </c>
      <c r="I824">
        <v>829</v>
      </c>
      <c r="J824">
        <v>3843</v>
      </c>
      <c r="K824">
        <v>8464</v>
      </c>
      <c r="L824">
        <v>26013</v>
      </c>
      <c r="M824">
        <v>51421</v>
      </c>
      <c r="N824">
        <v>12140</v>
      </c>
    </row>
    <row r="825" spans="2:14" x14ac:dyDescent="0.2">
      <c r="B825" s="5" t="s">
        <v>260</v>
      </c>
      <c r="C825">
        <v>1970</v>
      </c>
      <c r="D825">
        <v>3643180</v>
      </c>
      <c r="E825">
        <v>120805</v>
      </c>
      <c r="F825">
        <v>15063</v>
      </c>
      <c r="G825">
        <v>105742</v>
      </c>
      <c r="H825">
        <v>426</v>
      </c>
      <c r="I825">
        <v>841</v>
      </c>
      <c r="J825">
        <v>5131</v>
      </c>
      <c r="K825">
        <v>8665</v>
      </c>
      <c r="L825">
        <v>32426</v>
      </c>
      <c r="M825">
        <v>59300</v>
      </c>
      <c r="N825">
        <v>14016</v>
      </c>
    </row>
    <row r="826" spans="2:14" x14ac:dyDescent="0.2">
      <c r="B826" s="5" t="s">
        <v>260</v>
      </c>
      <c r="C826">
        <v>1971</v>
      </c>
      <c r="D826">
        <v>3681000</v>
      </c>
      <c r="E826">
        <v>127222</v>
      </c>
      <c r="F826">
        <v>15208</v>
      </c>
      <c r="G826">
        <v>112014</v>
      </c>
      <c r="H826">
        <v>409</v>
      </c>
      <c r="I826">
        <v>872</v>
      </c>
      <c r="J826">
        <v>4974</v>
      </c>
      <c r="K826">
        <v>8953</v>
      </c>
      <c r="L826">
        <v>33567</v>
      </c>
      <c r="M826">
        <v>63661</v>
      </c>
      <c r="N826">
        <v>14786</v>
      </c>
    </row>
    <row r="827" spans="2:14" x14ac:dyDescent="0.2">
      <c r="B827" s="5" t="s">
        <v>260</v>
      </c>
      <c r="C827">
        <v>1972</v>
      </c>
      <c r="D827">
        <v>3720000</v>
      </c>
      <c r="E827">
        <v>125830</v>
      </c>
      <c r="F827">
        <v>15712</v>
      </c>
      <c r="G827">
        <v>110118</v>
      </c>
      <c r="H827">
        <v>491</v>
      </c>
      <c r="I827">
        <v>855</v>
      </c>
      <c r="J827">
        <v>4963</v>
      </c>
      <c r="K827">
        <v>9403</v>
      </c>
      <c r="L827">
        <v>33597</v>
      </c>
      <c r="M827">
        <v>63262</v>
      </c>
      <c r="N827">
        <v>13259</v>
      </c>
    </row>
    <row r="828" spans="2:14" x14ac:dyDescent="0.2">
      <c r="B828" s="5" t="s">
        <v>260</v>
      </c>
      <c r="C828">
        <v>1973</v>
      </c>
      <c r="D828">
        <v>3764000</v>
      </c>
      <c r="E828">
        <v>128087</v>
      </c>
      <c r="F828">
        <v>16020</v>
      </c>
      <c r="G828">
        <v>112067</v>
      </c>
      <c r="H828">
        <v>581</v>
      </c>
      <c r="I828">
        <v>837</v>
      </c>
      <c r="J828">
        <v>5218</v>
      </c>
      <c r="K828">
        <v>9384</v>
      </c>
      <c r="L828">
        <v>36212</v>
      </c>
      <c r="M828">
        <v>63625</v>
      </c>
      <c r="N828">
        <v>12230</v>
      </c>
    </row>
    <row r="829" spans="2:14" x14ac:dyDescent="0.2">
      <c r="B829" s="5" t="s">
        <v>260</v>
      </c>
      <c r="C829">
        <v>1974</v>
      </c>
      <c r="D829">
        <v>3764000</v>
      </c>
      <c r="E829">
        <v>143649</v>
      </c>
      <c r="F829">
        <v>17794</v>
      </c>
      <c r="G829">
        <v>125855</v>
      </c>
      <c r="H829">
        <v>604</v>
      </c>
      <c r="I829">
        <v>949</v>
      </c>
      <c r="J829">
        <v>5885</v>
      </c>
      <c r="K829">
        <v>10356</v>
      </c>
      <c r="L829">
        <v>39362</v>
      </c>
      <c r="M829">
        <v>73633</v>
      </c>
      <c r="N829">
        <v>12860</v>
      </c>
    </row>
    <row r="830" spans="2:14" x14ac:dyDescent="0.2">
      <c r="B830" s="5" t="s">
        <v>260</v>
      </c>
      <c r="C830">
        <v>1975</v>
      </c>
      <c r="D830">
        <v>3791000</v>
      </c>
      <c r="E830">
        <v>156318</v>
      </c>
      <c r="F830">
        <v>18137</v>
      </c>
      <c r="G830">
        <v>138181</v>
      </c>
      <c r="H830">
        <v>477</v>
      </c>
      <c r="I830">
        <v>899</v>
      </c>
      <c r="J830">
        <v>5804</v>
      </c>
      <c r="K830">
        <v>10957</v>
      </c>
      <c r="L830">
        <v>42255</v>
      </c>
      <c r="M830">
        <v>83093</v>
      </c>
      <c r="N830">
        <v>12833</v>
      </c>
    </row>
    <row r="831" spans="2:14" x14ac:dyDescent="0.2">
      <c r="B831" s="5" t="s">
        <v>260</v>
      </c>
      <c r="C831">
        <v>1976</v>
      </c>
      <c r="D831">
        <v>3841000</v>
      </c>
      <c r="E831">
        <v>167508</v>
      </c>
      <c r="F831">
        <v>18161</v>
      </c>
      <c r="G831">
        <v>149347</v>
      </c>
      <c r="H831">
        <v>506</v>
      </c>
      <c r="I831">
        <v>1028</v>
      </c>
      <c r="J831">
        <v>4776</v>
      </c>
      <c r="K831">
        <v>11851</v>
      </c>
      <c r="L831">
        <v>43810</v>
      </c>
      <c r="M831">
        <v>93991</v>
      </c>
      <c r="N831">
        <v>11546</v>
      </c>
    </row>
    <row r="832" spans="2:14" x14ac:dyDescent="0.2">
      <c r="B832" s="5" t="s">
        <v>260</v>
      </c>
      <c r="C832">
        <v>1977</v>
      </c>
      <c r="D832">
        <v>3921000</v>
      </c>
      <c r="E832">
        <v>176362</v>
      </c>
      <c r="F832">
        <v>20577</v>
      </c>
      <c r="G832">
        <v>155785</v>
      </c>
      <c r="H832">
        <v>609</v>
      </c>
      <c r="I832">
        <v>1213</v>
      </c>
      <c r="J832">
        <v>5602</v>
      </c>
      <c r="K832">
        <v>13153</v>
      </c>
      <c r="L832">
        <v>45701</v>
      </c>
      <c r="M832">
        <v>96843</v>
      </c>
      <c r="N832">
        <v>13241</v>
      </c>
    </row>
    <row r="833" spans="2:14" x14ac:dyDescent="0.2">
      <c r="B833" s="5" t="s">
        <v>260</v>
      </c>
      <c r="C833">
        <v>1978</v>
      </c>
      <c r="D833">
        <v>3966000</v>
      </c>
      <c r="E833">
        <v>190062</v>
      </c>
      <c r="F833">
        <v>23197</v>
      </c>
      <c r="G833">
        <v>166865</v>
      </c>
      <c r="H833">
        <v>625</v>
      </c>
      <c r="I833">
        <v>1379</v>
      </c>
      <c r="J833">
        <v>6887</v>
      </c>
      <c r="K833">
        <v>14306</v>
      </c>
      <c r="L833">
        <v>50587</v>
      </c>
      <c r="M833">
        <v>101937</v>
      </c>
      <c r="N833">
        <v>14341</v>
      </c>
    </row>
    <row r="834" spans="2:14" x14ac:dyDescent="0.2">
      <c r="B834" s="5" t="s">
        <v>260</v>
      </c>
      <c r="C834">
        <v>1979</v>
      </c>
      <c r="D834">
        <v>4026000</v>
      </c>
      <c r="E834">
        <v>215743</v>
      </c>
      <c r="F834">
        <v>27229</v>
      </c>
      <c r="G834">
        <v>188514</v>
      </c>
      <c r="H834">
        <v>682</v>
      </c>
      <c r="I834">
        <v>1554</v>
      </c>
      <c r="J834">
        <v>8832</v>
      </c>
      <c r="K834">
        <v>16161</v>
      </c>
      <c r="L834">
        <v>56237</v>
      </c>
      <c r="M834">
        <v>115856</v>
      </c>
      <c r="N834">
        <v>16421</v>
      </c>
    </row>
    <row r="835" spans="2:14" x14ac:dyDescent="0.2">
      <c r="B835" s="5" t="s">
        <v>260</v>
      </c>
      <c r="C835">
        <v>1980</v>
      </c>
      <c r="D835">
        <v>4199542</v>
      </c>
      <c r="E835">
        <v>229032</v>
      </c>
      <c r="F835">
        <v>27926</v>
      </c>
      <c r="G835">
        <v>201106</v>
      </c>
      <c r="H835">
        <v>661</v>
      </c>
      <c r="I835">
        <v>1867</v>
      </c>
      <c r="J835">
        <v>8271</v>
      </c>
      <c r="K835">
        <v>17127</v>
      </c>
      <c r="L835">
        <v>63997</v>
      </c>
      <c r="M835">
        <v>121298</v>
      </c>
      <c r="N835">
        <v>15811</v>
      </c>
    </row>
    <row r="836" spans="2:14" x14ac:dyDescent="0.2">
      <c r="B836" s="5" t="s">
        <v>260</v>
      </c>
      <c r="C836">
        <v>1981</v>
      </c>
      <c r="D836">
        <v>4305000</v>
      </c>
      <c r="E836">
        <v>226773</v>
      </c>
      <c r="F836">
        <v>27478</v>
      </c>
      <c r="G836">
        <v>199295</v>
      </c>
      <c r="H836">
        <v>673</v>
      </c>
      <c r="I836">
        <v>1782</v>
      </c>
      <c r="J836">
        <v>8698</v>
      </c>
      <c r="K836">
        <v>16325</v>
      </c>
      <c r="L836">
        <v>61756</v>
      </c>
      <c r="M836">
        <v>121955</v>
      </c>
      <c r="N836">
        <v>15584</v>
      </c>
    </row>
    <row r="837" spans="2:14" x14ac:dyDescent="0.2">
      <c r="B837" s="5" t="s">
        <v>260</v>
      </c>
      <c r="C837">
        <v>1982</v>
      </c>
      <c r="D837">
        <v>4362000</v>
      </c>
      <c r="E837">
        <v>231674</v>
      </c>
      <c r="F837">
        <v>29185</v>
      </c>
      <c r="G837">
        <v>202489</v>
      </c>
      <c r="H837">
        <v>698</v>
      </c>
      <c r="I837">
        <v>1740</v>
      </c>
      <c r="J837">
        <v>9275</v>
      </c>
      <c r="K837">
        <v>17472</v>
      </c>
      <c r="L837">
        <v>62151</v>
      </c>
      <c r="M837">
        <v>125701</v>
      </c>
      <c r="N837">
        <v>14637</v>
      </c>
    </row>
    <row r="838" spans="2:14" x14ac:dyDescent="0.2">
      <c r="B838" s="5" t="s">
        <v>260</v>
      </c>
      <c r="C838">
        <v>1983</v>
      </c>
      <c r="D838">
        <v>4438000</v>
      </c>
      <c r="E838">
        <v>223080</v>
      </c>
      <c r="F838">
        <v>28444</v>
      </c>
      <c r="G838">
        <v>194636</v>
      </c>
      <c r="H838">
        <v>629</v>
      </c>
      <c r="I838">
        <v>1770</v>
      </c>
      <c r="J838">
        <v>8433</v>
      </c>
      <c r="K838">
        <v>17612</v>
      </c>
      <c r="L838">
        <v>57359</v>
      </c>
      <c r="M838">
        <v>123492</v>
      </c>
      <c r="N838">
        <v>13785</v>
      </c>
    </row>
    <row r="839" spans="2:14" x14ac:dyDescent="0.2">
      <c r="B839" s="5" t="s">
        <v>260</v>
      </c>
      <c r="C839">
        <v>1984</v>
      </c>
      <c r="D839">
        <v>4462000</v>
      </c>
      <c r="E839">
        <v>228029</v>
      </c>
      <c r="F839">
        <v>30251</v>
      </c>
      <c r="G839">
        <v>197778</v>
      </c>
      <c r="H839">
        <v>575</v>
      </c>
      <c r="I839">
        <v>1864</v>
      </c>
      <c r="J839">
        <v>8501</v>
      </c>
      <c r="K839">
        <v>19311</v>
      </c>
      <c r="L839">
        <v>54711</v>
      </c>
      <c r="M839">
        <v>129348</v>
      </c>
      <c r="N839">
        <v>13719</v>
      </c>
    </row>
    <row r="840" spans="2:14" x14ac:dyDescent="0.2">
      <c r="B840" s="5" t="s">
        <v>260</v>
      </c>
      <c r="C840">
        <v>1985</v>
      </c>
      <c r="D840">
        <v>4481000</v>
      </c>
      <c r="E840">
        <v>249303</v>
      </c>
      <c r="F840">
        <v>31108</v>
      </c>
      <c r="G840">
        <v>218195</v>
      </c>
      <c r="H840">
        <v>487</v>
      </c>
      <c r="I840">
        <v>1782</v>
      </c>
      <c r="J840">
        <v>8526</v>
      </c>
      <c r="K840">
        <v>20313</v>
      </c>
      <c r="L840">
        <v>59326</v>
      </c>
      <c r="M840">
        <v>141739</v>
      </c>
      <c r="N840">
        <v>17130</v>
      </c>
    </row>
    <row r="841" spans="2:14" x14ac:dyDescent="0.2">
      <c r="B841" s="5" t="s">
        <v>260</v>
      </c>
      <c r="C841">
        <v>1986</v>
      </c>
      <c r="D841">
        <v>4501000</v>
      </c>
      <c r="E841">
        <v>273572</v>
      </c>
      <c r="F841">
        <v>34128</v>
      </c>
      <c r="G841">
        <v>239444</v>
      </c>
      <c r="H841">
        <v>575</v>
      </c>
      <c r="I841">
        <v>1806</v>
      </c>
      <c r="J841">
        <v>10071</v>
      </c>
      <c r="K841">
        <v>21676</v>
      </c>
      <c r="L841">
        <v>65751</v>
      </c>
      <c r="M841">
        <v>153818</v>
      </c>
      <c r="N841">
        <v>19875</v>
      </c>
    </row>
    <row r="842" spans="2:14" x14ac:dyDescent="0.2">
      <c r="B842" s="5" t="s">
        <v>260</v>
      </c>
      <c r="C842">
        <v>1987</v>
      </c>
      <c r="D842">
        <v>4461000</v>
      </c>
      <c r="E842">
        <v>262006</v>
      </c>
      <c r="F842">
        <v>30916</v>
      </c>
      <c r="G842">
        <v>231090</v>
      </c>
      <c r="H842">
        <v>496</v>
      </c>
      <c r="I842">
        <v>1600</v>
      </c>
      <c r="J842">
        <v>7987</v>
      </c>
      <c r="K842">
        <v>20833</v>
      </c>
      <c r="L842">
        <v>64441</v>
      </c>
      <c r="M842">
        <v>148247</v>
      </c>
      <c r="N842">
        <v>18402</v>
      </c>
    </row>
    <row r="843" spans="2:14" x14ac:dyDescent="0.2">
      <c r="B843" s="5" t="s">
        <v>260</v>
      </c>
      <c r="C843">
        <v>1988</v>
      </c>
      <c r="D843">
        <v>4420000</v>
      </c>
      <c r="E843">
        <v>254624</v>
      </c>
      <c r="F843">
        <v>31711</v>
      </c>
      <c r="G843">
        <v>222913</v>
      </c>
      <c r="H843">
        <v>512</v>
      </c>
      <c r="I843">
        <v>1702</v>
      </c>
      <c r="J843">
        <v>9238</v>
      </c>
      <c r="K843">
        <v>20259</v>
      </c>
      <c r="L843">
        <v>63843</v>
      </c>
      <c r="M843">
        <v>139141</v>
      </c>
      <c r="N843">
        <v>19929</v>
      </c>
    </row>
    <row r="844" spans="2:14" x14ac:dyDescent="0.2">
      <c r="B844" s="5" t="s">
        <v>260</v>
      </c>
      <c r="C844">
        <v>1989</v>
      </c>
      <c r="D844">
        <v>4382000</v>
      </c>
      <c r="E844">
        <v>273492</v>
      </c>
      <c r="F844">
        <v>34257</v>
      </c>
      <c r="G844">
        <v>239235</v>
      </c>
      <c r="H844">
        <v>653</v>
      </c>
      <c r="I844">
        <v>1675</v>
      </c>
      <c r="J844">
        <v>10397</v>
      </c>
      <c r="K844">
        <v>21532</v>
      </c>
      <c r="L844">
        <v>64184</v>
      </c>
      <c r="M844">
        <v>152209</v>
      </c>
      <c r="N844">
        <v>22842</v>
      </c>
    </row>
    <row r="845" spans="2:14" x14ac:dyDescent="0.2">
      <c r="B845" s="5" t="s">
        <v>260</v>
      </c>
      <c r="C845">
        <v>1990</v>
      </c>
      <c r="D845">
        <v>4219973</v>
      </c>
      <c r="E845">
        <v>273736</v>
      </c>
      <c r="F845">
        <v>37914</v>
      </c>
      <c r="G845">
        <v>235822</v>
      </c>
      <c r="H845">
        <v>724</v>
      </c>
      <c r="I845">
        <v>1781</v>
      </c>
      <c r="J845">
        <v>11387</v>
      </c>
      <c r="K845">
        <v>24022</v>
      </c>
      <c r="L845">
        <v>60677</v>
      </c>
      <c r="M845">
        <v>149752</v>
      </c>
      <c r="N845">
        <v>25393</v>
      </c>
    </row>
    <row r="846" spans="2:14" x14ac:dyDescent="0.2">
      <c r="B846" s="5" t="s">
        <v>260</v>
      </c>
      <c r="C846">
        <v>1991</v>
      </c>
      <c r="D846">
        <v>4252000</v>
      </c>
      <c r="E846">
        <v>273170</v>
      </c>
      <c r="F846">
        <v>40438</v>
      </c>
      <c r="G846">
        <v>232732</v>
      </c>
      <c r="H846">
        <v>720</v>
      </c>
      <c r="I846">
        <v>1738</v>
      </c>
      <c r="J846">
        <v>11860</v>
      </c>
      <c r="K846">
        <v>26120</v>
      </c>
      <c r="L846">
        <v>60017</v>
      </c>
      <c r="M846">
        <v>148334</v>
      </c>
      <c r="N846">
        <v>24381</v>
      </c>
    </row>
    <row r="847" spans="2:14" x14ac:dyDescent="0.2">
      <c r="B847" s="5" t="s">
        <v>260</v>
      </c>
      <c r="C847">
        <v>1992</v>
      </c>
      <c r="D847">
        <v>4287000</v>
      </c>
      <c r="E847">
        <v>280647</v>
      </c>
      <c r="F847">
        <v>42209</v>
      </c>
      <c r="G847">
        <v>238438</v>
      </c>
      <c r="H847">
        <v>747</v>
      </c>
      <c r="I847">
        <v>1813</v>
      </c>
      <c r="J847">
        <v>11636</v>
      </c>
      <c r="K847">
        <v>28013</v>
      </c>
      <c r="L847">
        <v>58574</v>
      </c>
      <c r="M847">
        <v>152938</v>
      </c>
      <c r="N847">
        <v>26926</v>
      </c>
    </row>
    <row r="848" spans="2:14" x14ac:dyDescent="0.2">
      <c r="B848" s="5" t="s">
        <v>260</v>
      </c>
      <c r="C848">
        <v>1993</v>
      </c>
      <c r="D848">
        <v>4295000</v>
      </c>
      <c r="E848">
        <v>294061</v>
      </c>
      <c r="F848">
        <v>45600</v>
      </c>
      <c r="G848">
        <v>248461</v>
      </c>
      <c r="H848">
        <v>874</v>
      </c>
      <c r="I848">
        <v>1817</v>
      </c>
      <c r="J848">
        <v>12182</v>
      </c>
      <c r="K848">
        <v>30727</v>
      </c>
      <c r="L848">
        <v>58768</v>
      </c>
      <c r="M848">
        <v>163334</v>
      </c>
      <c r="N848">
        <v>26359</v>
      </c>
    </row>
    <row r="849" spans="2:14" x14ac:dyDescent="0.2">
      <c r="B849" s="5" t="s">
        <v>260</v>
      </c>
      <c r="C849">
        <v>1994</v>
      </c>
      <c r="D849">
        <v>4315000</v>
      </c>
      <c r="E849">
        <v>287857</v>
      </c>
      <c r="F849">
        <v>42369</v>
      </c>
      <c r="G849">
        <v>245488</v>
      </c>
      <c r="H849">
        <v>856</v>
      </c>
      <c r="I849">
        <v>1923</v>
      </c>
      <c r="J849">
        <v>11530</v>
      </c>
      <c r="K849">
        <v>28060</v>
      </c>
      <c r="L849">
        <v>55188</v>
      </c>
      <c r="M849">
        <v>164081</v>
      </c>
      <c r="N849">
        <v>26219</v>
      </c>
    </row>
    <row r="850" spans="2:14" x14ac:dyDescent="0.2">
      <c r="B850" s="5" t="s">
        <v>260</v>
      </c>
      <c r="C850">
        <v>1995</v>
      </c>
      <c r="D850">
        <v>4342000</v>
      </c>
      <c r="E850">
        <v>289873</v>
      </c>
      <c r="F850">
        <v>43741</v>
      </c>
      <c r="G850">
        <v>246132</v>
      </c>
      <c r="H850">
        <v>740</v>
      </c>
      <c r="I850">
        <v>1855</v>
      </c>
      <c r="J850">
        <v>11662</v>
      </c>
      <c r="K850">
        <v>29484</v>
      </c>
      <c r="L850">
        <v>53481</v>
      </c>
      <c r="M850">
        <v>166667</v>
      </c>
      <c r="N850">
        <v>25984</v>
      </c>
    </row>
    <row r="851" spans="2:14" x14ac:dyDescent="0.2">
      <c r="B851" s="5" t="s">
        <v>260</v>
      </c>
      <c r="C851">
        <v>1996</v>
      </c>
      <c r="D851">
        <v>4351000</v>
      </c>
      <c r="E851">
        <v>297556</v>
      </c>
      <c r="F851">
        <v>40426</v>
      </c>
      <c r="G851">
        <v>257130</v>
      </c>
      <c r="H851">
        <v>762</v>
      </c>
      <c r="I851">
        <v>1805</v>
      </c>
      <c r="J851">
        <v>12036</v>
      </c>
      <c r="K851">
        <v>25823</v>
      </c>
      <c r="L851">
        <v>56379</v>
      </c>
      <c r="M851">
        <v>173271</v>
      </c>
      <c r="N851">
        <v>27480</v>
      </c>
    </row>
    <row r="852" spans="2:14" x14ac:dyDescent="0.2">
      <c r="B852" s="5" t="s">
        <v>260</v>
      </c>
      <c r="C852">
        <v>1997</v>
      </c>
      <c r="D852">
        <v>4352000</v>
      </c>
      <c r="E852">
        <v>280671</v>
      </c>
      <c r="F852">
        <v>37248</v>
      </c>
      <c r="G852">
        <v>243423</v>
      </c>
      <c r="H852">
        <v>682</v>
      </c>
      <c r="I852">
        <v>1799</v>
      </c>
      <c r="J852">
        <v>10407</v>
      </c>
      <c r="K852">
        <v>24360</v>
      </c>
      <c r="L852">
        <v>53935</v>
      </c>
      <c r="M852">
        <v>163114</v>
      </c>
      <c r="N852">
        <v>26374</v>
      </c>
    </row>
    <row r="853" spans="2:14" x14ac:dyDescent="0.2">
      <c r="B853" s="5" t="s">
        <v>260</v>
      </c>
      <c r="C853">
        <v>1998</v>
      </c>
      <c r="D853">
        <v>4369000</v>
      </c>
      <c r="E853">
        <v>266435</v>
      </c>
      <c r="F853">
        <v>34057</v>
      </c>
      <c r="G853">
        <v>232378</v>
      </c>
      <c r="H853">
        <v>560</v>
      </c>
      <c r="I853">
        <v>1609</v>
      </c>
      <c r="J853">
        <v>8651</v>
      </c>
      <c r="K853">
        <v>23237</v>
      </c>
      <c r="L853">
        <v>51210</v>
      </c>
      <c r="M853">
        <v>157507</v>
      </c>
      <c r="N853">
        <v>23661</v>
      </c>
    </row>
    <row r="854" spans="2:14" x14ac:dyDescent="0.2">
      <c r="B854" s="5" t="s">
        <v>260</v>
      </c>
      <c r="C854">
        <v>1999</v>
      </c>
      <c r="D854">
        <v>4372035</v>
      </c>
      <c r="E854">
        <v>251252</v>
      </c>
      <c r="F854">
        <v>32033</v>
      </c>
      <c r="G854">
        <v>219219</v>
      </c>
      <c r="H854">
        <v>468</v>
      </c>
      <c r="I854">
        <v>1448</v>
      </c>
      <c r="J854">
        <v>7591</v>
      </c>
      <c r="K854">
        <v>22526</v>
      </c>
      <c r="L854">
        <v>47775</v>
      </c>
      <c r="M854">
        <v>149749</v>
      </c>
      <c r="N854">
        <v>21695</v>
      </c>
    </row>
    <row r="855" spans="2:14" x14ac:dyDescent="0.2">
      <c r="B855" s="5" t="s">
        <v>260</v>
      </c>
      <c r="C855">
        <v>2000</v>
      </c>
      <c r="D855">
        <v>4468976</v>
      </c>
      <c r="E855">
        <v>242344</v>
      </c>
      <c r="F855">
        <v>30440</v>
      </c>
      <c r="G855">
        <v>211904</v>
      </c>
      <c r="H855">
        <v>560</v>
      </c>
      <c r="I855">
        <v>1497</v>
      </c>
      <c r="J855">
        <v>7532</v>
      </c>
      <c r="K855">
        <v>20851</v>
      </c>
      <c r="L855">
        <v>46289</v>
      </c>
      <c r="M855">
        <v>144345</v>
      </c>
      <c r="N855">
        <v>21270</v>
      </c>
    </row>
    <row r="856" spans="2:14" x14ac:dyDescent="0.2">
      <c r="B856" s="5" t="s">
        <v>260</v>
      </c>
      <c r="C856">
        <v>2001</v>
      </c>
      <c r="D856">
        <v>4465430</v>
      </c>
      <c r="E856">
        <v>238371</v>
      </c>
      <c r="F856">
        <v>30678</v>
      </c>
      <c r="G856">
        <v>207693</v>
      </c>
      <c r="H856">
        <v>501</v>
      </c>
      <c r="I856">
        <v>1403</v>
      </c>
      <c r="J856">
        <v>7864</v>
      </c>
      <c r="K856">
        <v>20910</v>
      </c>
      <c r="L856">
        <v>46451</v>
      </c>
      <c r="M856">
        <v>139555</v>
      </c>
      <c r="N856">
        <v>21687</v>
      </c>
    </row>
    <row r="857" spans="2:14" x14ac:dyDescent="0.2">
      <c r="B857" s="5" t="s">
        <v>260</v>
      </c>
      <c r="C857">
        <v>2002</v>
      </c>
      <c r="D857">
        <v>4482646</v>
      </c>
      <c r="E857">
        <v>228528</v>
      </c>
      <c r="F857">
        <v>29690</v>
      </c>
      <c r="G857">
        <v>198838</v>
      </c>
      <c r="H857">
        <v>593</v>
      </c>
      <c r="I857">
        <v>1529</v>
      </c>
      <c r="J857">
        <v>7123</v>
      </c>
      <c r="K857">
        <v>20445</v>
      </c>
      <c r="L857">
        <v>45350</v>
      </c>
      <c r="M857">
        <v>133302</v>
      </c>
      <c r="N857">
        <v>20186</v>
      </c>
    </row>
    <row r="858" spans="2:14" x14ac:dyDescent="0.2">
      <c r="B858" s="5" t="s">
        <v>260</v>
      </c>
      <c r="C858">
        <v>2003</v>
      </c>
      <c r="D858">
        <v>4496334</v>
      </c>
      <c r="E858">
        <v>224631</v>
      </c>
      <c r="F858">
        <v>29062</v>
      </c>
      <c r="G858">
        <v>195569</v>
      </c>
      <c r="H858">
        <v>586</v>
      </c>
      <c r="I858">
        <v>1849</v>
      </c>
      <c r="J858">
        <v>7069</v>
      </c>
      <c r="K858">
        <v>19558</v>
      </c>
      <c r="L858">
        <v>44877</v>
      </c>
      <c r="M858">
        <v>130810</v>
      </c>
      <c r="N858">
        <v>19882</v>
      </c>
    </row>
    <row r="859" spans="2:14" x14ac:dyDescent="0.2">
      <c r="B859" s="5" t="s">
        <v>260</v>
      </c>
      <c r="C859">
        <v>2004</v>
      </c>
      <c r="D859">
        <v>4515770</v>
      </c>
      <c r="E859">
        <v>227997</v>
      </c>
      <c r="F859">
        <v>28844</v>
      </c>
      <c r="G859">
        <v>199153</v>
      </c>
      <c r="H859">
        <v>574</v>
      </c>
      <c r="I859">
        <v>1616</v>
      </c>
      <c r="J859">
        <v>6564</v>
      </c>
      <c r="K859">
        <v>20090</v>
      </c>
      <c r="L859">
        <v>45359</v>
      </c>
      <c r="M859">
        <v>134080</v>
      </c>
      <c r="N859">
        <v>19714</v>
      </c>
    </row>
    <row r="860" spans="2:14" x14ac:dyDescent="0.2">
      <c r="B860" s="5" t="s">
        <v>261</v>
      </c>
      <c r="C860">
        <v>1960</v>
      </c>
      <c r="D860">
        <v>5148578</v>
      </c>
      <c r="E860">
        <v>62767</v>
      </c>
      <c r="F860">
        <v>2512</v>
      </c>
      <c r="G860">
        <v>60255</v>
      </c>
      <c r="H860">
        <v>74</v>
      </c>
      <c r="I860">
        <v>249</v>
      </c>
      <c r="J860">
        <v>1052</v>
      </c>
      <c r="K860">
        <v>1137</v>
      </c>
      <c r="L860">
        <v>15918</v>
      </c>
      <c r="M860">
        <v>33469</v>
      </c>
      <c r="N860">
        <v>10868</v>
      </c>
    </row>
    <row r="861" spans="2:14" x14ac:dyDescent="0.2">
      <c r="B861" s="5" t="s">
        <v>261</v>
      </c>
      <c r="C861">
        <v>1961</v>
      </c>
      <c r="D861">
        <v>5234000</v>
      </c>
      <c r="E861">
        <v>76560</v>
      </c>
      <c r="F861">
        <v>2777</v>
      </c>
      <c r="G861">
        <v>73783</v>
      </c>
      <c r="H861">
        <v>77</v>
      </c>
      <c r="I861">
        <v>291</v>
      </c>
      <c r="J861">
        <v>1066</v>
      </c>
      <c r="K861">
        <v>1343</v>
      </c>
      <c r="L861">
        <v>19683</v>
      </c>
      <c r="M861">
        <v>39885</v>
      </c>
      <c r="N861">
        <v>14215</v>
      </c>
    </row>
    <row r="862" spans="2:14" x14ac:dyDescent="0.2">
      <c r="B862" s="5" t="s">
        <v>261</v>
      </c>
      <c r="C862">
        <v>1962</v>
      </c>
      <c r="D862">
        <v>5161000</v>
      </c>
      <c r="E862">
        <v>84107</v>
      </c>
      <c r="F862">
        <v>3207</v>
      </c>
      <c r="G862">
        <v>80900</v>
      </c>
      <c r="H862">
        <v>95</v>
      </c>
      <c r="I862">
        <v>256</v>
      </c>
      <c r="J862">
        <v>1331</v>
      </c>
      <c r="K862">
        <v>1525</v>
      </c>
      <c r="L862">
        <v>21181</v>
      </c>
      <c r="M862">
        <v>44051</v>
      </c>
      <c r="N862">
        <v>15668</v>
      </c>
    </row>
    <row r="863" spans="2:14" x14ac:dyDescent="0.2">
      <c r="B863" s="5" t="s">
        <v>261</v>
      </c>
      <c r="C863">
        <v>1963</v>
      </c>
      <c r="D863">
        <v>5218000</v>
      </c>
      <c r="E863">
        <v>90056</v>
      </c>
      <c r="F863">
        <v>3454</v>
      </c>
      <c r="G863">
        <v>86602</v>
      </c>
      <c r="H863">
        <v>101</v>
      </c>
      <c r="I863">
        <v>236</v>
      </c>
      <c r="J863">
        <v>1409</v>
      </c>
      <c r="K863">
        <v>1708</v>
      </c>
      <c r="L863">
        <v>23121</v>
      </c>
      <c r="M863">
        <v>44382</v>
      </c>
      <c r="N863">
        <v>19099</v>
      </c>
    </row>
    <row r="864" spans="2:14" x14ac:dyDescent="0.2">
      <c r="B864" s="5" t="s">
        <v>261</v>
      </c>
      <c r="C864">
        <v>1964</v>
      </c>
      <c r="D864">
        <v>5338000</v>
      </c>
      <c r="E864">
        <v>106099</v>
      </c>
      <c r="F864">
        <v>4559</v>
      </c>
      <c r="G864">
        <v>101540</v>
      </c>
      <c r="H864">
        <v>105</v>
      </c>
      <c r="I864">
        <v>320</v>
      </c>
      <c r="J864">
        <v>1636</v>
      </c>
      <c r="K864">
        <v>2498</v>
      </c>
      <c r="L864">
        <v>28278</v>
      </c>
      <c r="M864">
        <v>49129</v>
      </c>
      <c r="N864">
        <v>24133</v>
      </c>
    </row>
    <row r="865" spans="2:14" x14ac:dyDescent="0.2">
      <c r="B865" s="5" t="s">
        <v>261</v>
      </c>
      <c r="C865">
        <v>1965</v>
      </c>
      <c r="D865">
        <v>5348000</v>
      </c>
      <c r="E865">
        <v>113455</v>
      </c>
      <c r="F865">
        <v>5270</v>
      </c>
      <c r="G865">
        <v>108185</v>
      </c>
      <c r="H865">
        <v>129</v>
      </c>
      <c r="I865">
        <v>290</v>
      </c>
      <c r="J865">
        <v>2139</v>
      </c>
      <c r="K865">
        <v>2712</v>
      </c>
      <c r="L865">
        <v>29655</v>
      </c>
      <c r="M865">
        <v>49997</v>
      </c>
      <c r="N865">
        <v>28533</v>
      </c>
    </row>
    <row r="866" spans="2:14" x14ac:dyDescent="0.2">
      <c r="B866" s="5" t="s">
        <v>261</v>
      </c>
      <c r="C866">
        <v>1966</v>
      </c>
      <c r="D866">
        <v>5383000</v>
      </c>
      <c r="E866">
        <v>122477</v>
      </c>
      <c r="F866">
        <v>6201</v>
      </c>
      <c r="G866">
        <v>116276</v>
      </c>
      <c r="H866">
        <v>128</v>
      </c>
      <c r="I866">
        <v>344</v>
      </c>
      <c r="J866">
        <v>2474</v>
      </c>
      <c r="K866">
        <v>3255</v>
      </c>
      <c r="L866">
        <v>33326</v>
      </c>
      <c r="M866">
        <v>53244</v>
      </c>
      <c r="N866">
        <v>29706</v>
      </c>
    </row>
    <row r="867" spans="2:14" x14ac:dyDescent="0.2">
      <c r="B867" s="5" t="s">
        <v>261</v>
      </c>
      <c r="C867">
        <v>1967</v>
      </c>
      <c r="D867">
        <v>5421000</v>
      </c>
      <c r="E867">
        <v>134557</v>
      </c>
      <c r="F867">
        <v>6919</v>
      </c>
      <c r="G867">
        <v>127638</v>
      </c>
      <c r="H867">
        <v>154</v>
      </c>
      <c r="I867">
        <v>411</v>
      </c>
      <c r="J867">
        <v>2818</v>
      </c>
      <c r="K867">
        <v>3536</v>
      </c>
      <c r="L867">
        <v>36621</v>
      </c>
      <c r="M867">
        <v>54837</v>
      </c>
      <c r="N867">
        <v>36180</v>
      </c>
    </row>
    <row r="868" spans="2:14" x14ac:dyDescent="0.2">
      <c r="B868" s="5" t="s">
        <v>261</v>
      </c>
      <c r="C868">
        <v>1968</v>
      </c>
      <c r="D868">
        <v>5437000</v>
      </c>
      <c r="E868">
        <v>166802</v>
      </c>
      <c r="F868">
        <v>8916</v>
      </c>
      <c r="G868">
        <v>157886</v>
      </c>
      <c r="H868">
        <v>188</v>
      </c>
      <c r="I868">
        <v>518</v>
      </c>
      <c r="J868">
        <v>4039</v>
      </c>
      <c r="K868">
        <v>4171</v>
      </c>
      <c r="L868">
        <v>47210</v>
      </c>
      <c r="M868">
        <v>66823</v>
      </c>
      <c r="N868">
        <v>43853</v>
      </c>
    </row>
    <row r="869" spans="2:14" x14ac:dyDescent="0.2">
      <c r="B869" s="5" t="s">
        <v>261</v>
      </c>
      <c r="C869">
        <v>1969</v>
      </c>
      <c r="D869">
        <v>5467000</v>
      </c>
      <c r="E869">
        <v>190173</v>
      </c>
      <c r="F869">
        <v>10272</v>
      </c>
      <c r="G869">
        <v>179901</v>
      </c>
      <c r="H869">
        <v>191</v>
      </c>
      <c r="I869">
        <v>592</v>
      </c>
      <c r="J869">
        <v>4955</v>
      </c>
      <c r="K869">
        <v>4534</v>
      </c>
      <c r="L869">
        <v>56450</v>
      </c>
      <c r="M869">
        <v>76501</v>
      </c>
      <c r="N869">
        <v>46950</v>
      </c>
    </row>
    <row r="870" spans="2:14" x14ac:dyDescent="0.2">
      <c r="B870" s="5" t="s">
        <v>261</v>
      </c>
      <c r="C870">
        <v>1970</v>
      </c>
      <c r="D870">
        <v>5689170</v>
      </c>
      <c r="E870">
        <v>213134</v>
      </c>
      <c r="F870">
        <v>11542</v>
      </c>
      <c r="G870">
        <v>201592</v>
      </c>
      <c r="H870">
        <v>197</v>
      </c>
      <c r="I870">
        <v>684</v>
      </c>
      <c r="J870">
        <v>5658</v>
      </c>
      <c r="K870">
        <v>5003</v>
      </c>
      <c r="L870">
        <v>64523</v>
      </c>
      <c r="M870">
        <v>87114</v>
      </c>
      <c r="N870">
        <v>49955</v>
      </c>
    </row>
    <row r="871" spans="2:14" x14ac:dyDescent="0.2">
      <c r="B871" s="5" t="s">
        <v>261</v>
      </c>
      <c r="C871">
        <v>1971</v>
      </c>
      <c r="D871">
        <v>5758000</v>
      </c>
      <c r="E871">
        <v>250332</v>
      </c>
      <c r="F871">
        <v>15317</v>
      </c>
      <c r="G871">
        <v>235015</v>
      </c>
      <c r="H871">
        <v>220</v>
      </c>
      <c r="I871">
        <v>715</v>
      </c>
      <c r="J871">
        <v>8069</v>
      </c>
      <c r="K871">
        <v>6313</v>
      </c>
      <c r="L871">
        <v>77145</v>
      </c>
      <c r="M871">
        <v>101161</v>
      </c>
      <c r="N871">
        <v>56709</v>
      </c>
    </row>
    <row r="872" spans="2:14" x14ac:dyDescent="0.2">
      <c r="B872" s="5" t="s">
        <v>261</v>
      </c>
      <c r="C872">
        <v>1972</v>
      </c>
      <c r="D872">
        <v>5787000</v>
      </c>
      <c r="E872">
        <v>237677</v>
      </c>
      <c r="F872">
        <v>17086</v>
      </c>
      <c r="G872">
        <v>220591</v>
      </c>
      <c r="H872">
        <v>215</v>
      </c>
      <c r="I872">
        <v>784</v>
      </c>
      <c r="J872">
        <v>8840</v>
      </c>
      <c r="K872">
        <v>7247</v>
      </c>
      <c r="L872">
        <v>71894</v>
      </c>
      <c r="M872">
        <v>92425</v>
      </c>
      <c r="N872">
        <v>56272</v>
      </c>
    </row>
    <row r="873" spans="2:14" x14ac:dyDescent="0.2">
      <c r="B873" s="5" t="s">
        <v>261</v>
      </c>
      <c r="C873">
        <v>1973</v>
      </c>
      <c r="D873">
        <v>5818000</v>
      </c>
      <c r="E873">
        <v>263031</v>
      </c>
      <c r="F873">
        <v>20475</v>
      </c>
      <c r="G873">
        <v>242556</v>
      </c>
      <c r="H873">
        <v>256</v>
      </c>
      <c r="I873">
        <v>949</v>
      </c>
      <c r="J873">
        <v>10586</v>
      </c>
      <c r="K873">
        <v>8684</v>
      </c>
      <c r="L873">
        <v>77395</v>
      </c>
      <c r="M873">
        <v>100605</v>
      </c>
      <c r="N873">
        <v>64556</v>
      </c>
    </row>
    <row r="874" spans="2:14" x14ac:dyDescent="0.2">
      <c r="B874" s="5" t="s">
        <v>261</v>
      </c>
      <c r="C874">
        <v>1974</v>
      </c>
      <c r="D874">
        <v>5800000</v>
      </c>
      <c r="E874">
        <v>312211</v>
      </c>
      <c r="F874">
        <v>22545</v>
      </c>
      <c r="G874">
        <v>289666</v>
      </c>
      <c r="H874">
        <v>256</v>
      </c>
      <c r="I874">
        <v>907</v>
      </c>
      <c r="J874">
        <v>12317</v>
      </c>
      <c r="K874">
        <v>9065</v>
      </c>
      <c r="L874">
        <v>89891</v>
      </c>
      <c r="M874">
        <v>120572</v>
      </c>
      <c r="N874">
        <v>79203</v>
      </c>
    </row>
    <row r="875" spans="2:14" x14ac:dyDescent="0.2">
      <c r="B875" s="5" t="s">
        <v>261</v>
      </c>
      <c r="C875">
        <v>1975</v>
      </c>
      <c r="D875">
        <v>5828000</v>
      </c>
      <c r="E875">
        <v>354216</v>
      </c>
      <c r="F875">
        <v>25793</v>
      </c>
      <c r="G875">
        <v>328423</v>
      </c>
      <c r="H875">
        <v>242</v>
      </c>
      <c r="I875">
        <v>1121</v>
      </c>
      <c r="J875">
        <v>13229</v>
      </c>
      <c r="K875">
        <v>11201</v>
      </c>
      <c r="L875">
        <v>99802</v>
      </c>
      <c r="M875">
        <v>137058</v>
      </c>
      <c r="N875">
        <v>91563</v>
      </c>
    </row>
    <row r="876" spans="2:14" x14ac:dyDescent="0.2">
      <c r="B876" s="5" t="s">
        <v>261</v>
      </c>
      <c r="C876">
        <v>1976</v>
      </c>
      <c r="D876">
        <v>5809000</v>
      </c>
      <c r="E876">
        <v>338136</v>
      </c>
      <c r="F876">
        <v>23190</v>
      </c>
      <c r="G876">
        <v>314946</v>
      </c>
      <c r="H876">
        <v>194</v>
      </c>
      <c r="I876">
        <v>1028</v>
      </c>
      <c r="J876">
        <v>10466</v>
      </c>
      <c r="K876">
        <v>11502</v>
      </c>
      <c r="L876">
        <v>96554</v>
      </c>
      <c r="M876">
        <v>142135</v>
      </c>
      <c r="N876">
        <v>76257</v>
      </c>
    </row>
    <row r="877" spans="2:14" x14ac:dyDescent="0.2">
      <c r="B877" s="5" t="s">
        <v>261</v>
      </c>
      <c r="C877">
        <v>1977</v>
      </c>
      <c r="D877">
        <v>5782000</v>
      </c>
      <c r="E877">
        <v>312751</v>
      </c>
      <c r="F877">
        <v>24593</v>
      </c>
      <c r="G877">
        <v>288158</v>
      </c>
      <c r="H877">
        <v>178</v>
      </c>
      <c r="I877">
        <v>1203</v>
      </c>
      <c r="J877">
        <v>9822</v>
      </c>
      <c r="K877">
        <v>13390</v>
      </c>
      <c r="L877">
        <v>88594</v>
      </c>
      <c r="M877">
        <v>133642</v>
      </c>
      <c r="N877">
        <v>65922</v>
      </c>
    </row>
    <row r="878" spans="2:14" x14ac:dyDescent="0.2">
      <c r="B878" s="5" t="s">
        <v>261</v>
      </c>
      <c r="C878">
        <v>1978</v>
      </c>
      <c r="D878">
        <v>5774000</v>
      </c>
      <c r="E878">
        <v>308933</v>
      </c>
      <c r="F878">
        <v>26673</v>
      </c>
      <c r="G878">
        <v>282260</v>
      </c>
      <c r="H878">
        <v>216</v>
      </c>
      <c r="I878">
        <v>1307</v>
      </c>
      <c r="J878">
        <v>9947</v>
      </c>
      <c r="K878">
        <v>15203</v>
      </c>
      <c r="L878">
        <v>87482</v>
      </c>
      <c r="M878">
        <v>131519</v>
      </c>
      <c r="N878">
        <v>63259</v>
      </c>
    </row>
    <row r="879" spans="2:14" x14ac:dyDescent="0.2">
      <c r="B879" s="5" t="s">
        <v>261</v>
      </c>
      <c r="C879">
        <v>1979</v>
      </c>
      <c r="D879">
        <v>5769000</v>
      </c>
      <c r="E879">
        <v>341406</v>
      </c>
      <c r="F879">
        <v>30650</v>
      </c>
      <c r="G879">
        <v>310756</v>
      </c>
      <c r="H879">
        <v>212</v>
      </c>
      <c r="I879">
        <v>1428</v>
      </c>
      <c r="J879">
        <v>11724</v>
      </c>
      <c r="K879">
        <v>17286</v>
      </c>
      <c r="L879">
        <v>92570</v>
      </c>
      <c r="M879">
        <v>152135</v>
      </c>
      <c r="N879">
        <v>66051</v>
      </c>
    </row>
    <row r="880" spans="2:14" x14ac:dyDescent="0.2">
      <c r="B880" s="5" t="s">
        <v>261</v>
      </c>
      <c r="C880">
        <v>1980</v>
      </c>
      <c r="D880">
        <v>5728288</v>
      </c>
      <c r="E880">
        <v>348231</v>
      </c>
      <c r="F880">
        <v>34444</v>
      </c>
      <c r="G880">
        <v>313787</v>
      </c>
      <c r="H880">
        <v>232</v>
      </c>
      <c r="I880">
        <v>1562</v>
      </c>
      <c r="J880">
        <v>13492</v>
      </c>
      <c r="K880">
        <v>19158</v>
      </c>
      <c r="L880">
        <v>99697</v>
      </c>
      <c r="M880">
        <v>153849</v>
      </c>
      <c r="N880">
        <v>60241</v>
      </c>
    </row>
    <row r="881" spans="2:14" x14ac:dyDescent="0.2">
      <c r="B881" s="5" t="s">
        <v>261</v>
      </c>
      <c r="C881">
        <v>1981</v>
      </c>
      <c r="D881">
        <v>5770000</v>
      </c>
      <c r="E881">
        <v>336701</v>
      </c>
      <c r="F881">
        <v>36273</v>
      </c>
      <c r="G881">
        <v>300428</v>
      </c>
      <c r="H881">
        <v>210</v>
      </c>
      <c r="I881">
        <v>1580</v>
      </c>
      <c r="J881">
        <v>15633</v>
      </c>
      <c r="K881">
        <v>18850</v>
      </c>
      <c r="L881">
        <v>95080</v>
      </c>
      <c r="M881">
        <v>147691</v>
      </c>
      <c r="N881">
        <v>57657</v>
      </c>
    </row>
    <row r="882" spans="2:14" x14ac:dyDescent="0.2">
      <c r="B882" s="5" t="s">
        <v>261</v>
      </c>
      <c r="C882">
        <v>1982</v>
      </c>
      <c r="D882">
        <v>5781000</v>
      </c>
      <c r="E882">
        <v>318171</v>
      </c>
      <c r="F882">
        <v>33031</v>
      </c>
      <c r="G882">
        <v>285140</v>
      </c>
      <c r="H882">
        <v>219</v>
      </c>
      <c r="I882">
        <v>1464</v>
      </c>
      <c r="J882">
        <v>12359</v>
      </c>
      <c r="K882">
        <v>18989</v>
      </c>
      <c r="L882">
        <v>82212</v>
      </c>
      <c r="M882">
        <v>146933</v>
      </c>
      <c r="N882">
        <v>55995</v>
      </c>
    </row>
    <row r="883" spans="2:14" x14ac:dyDescent="0.2">
      <c r="B883" s="5" t="s">
        <v>261</v>
      </c>
      <c r="C883">
        <v>1983</v>
      </c>
      <c r="D883">
        <v>5767000</v>
      </c>
      <c r="E883">
        <v>288971</v>
      </c>
      <c r="F883">
        <v>33264</v>
      </c>
      <c r="G883">
        <v>255707</v>
      </c>
      <c r="H883">
        <v>203</v>
      </c>
      <c r="I883">
        <v>1495</v>
      </c>
      <c r="J883">
        <v>12023</v>
      </c>
      <c r="K883">
        <v>19543</v>
      </c>
      <c r="L883">
        <v>72291</v>
      </c>
      <c r="M883">
        <v>133883</v>
      </c>
      <c r="N883">
        <v>49533</v>
      </c>
    </row>
    <row r="884" spans="2:14" x14ac:dyDescent="0.2">
      <c r="B884" s="5" t="s">
        <v>261</v>
      </c>
      <c r="C884">
        <v>1984</v>
      </c>
      <c r="D884">
        <v>5798000</v>
      </c>
      <c r="E884">
        <v>266037</v>
      </c>
      <c r="F884">
        <v>30362</v>
      </c>
      <c r="G884">
        <v>235675</v>
      </c>
      <c r="H884">
        <v>211</v>
      </c>
      <c r="I884">
        <v>1627</v>
      </c>
      <c r="J884">
        <v>10122</v>
      </c>
      <c r="K884">
        <v>18402</v>
      </c>
      <c r="L884">
        <v>63756</v>
      </c>
      <c r="M884">
        <v>123214</v>
      </c>
      <c r="N884">
        <v>48705</v>
      </c>
    </row>
    <row r="885" spans="2:14" x14ac:dyDescent="0.2">
      <c r="B885" s="5" t="s">
        <v>261</v>
      </c>
      <c r="C885">
        <v>1985</v>
      </c>
      <c r="D885">
        <v>5822000</v>
      </c>
      <c r="E885">
        <v>276999</v>
      </c>
      <c r="F885">
        <v>31334</v>
      </c>
      <c r="G885">
        <v>245665</v>
      </c>
      <c r="H885">
        <v>202</v>
      </c>
      <c r="I885">
        <v>1734</v>
      </c>
      <c r="J885">
        <v>10974</v>
      </c>
      <c r="K885">
        <v>18424</v>
      </c>
      <c r="L885">
        <v>65231</v>
      </c>
      <c r="M885">
        <v>130088</v>
      </c>
      <c r="N885">
        <v>50346</v>
      </c>
    </row>
    <row r="886" spans="2:14" x14ac:dyDescent="0.2">
      <c r="B886" s="5" t="s">
        <v>261</v>
      </c>
      <c r="C886">
        <v>1986</v>
      </c>
      <c r="D886">
        <v>5832000</v>
      </c>
      <c r="E886">
        <v>275465</v>
      </c>
      <c r="F886">
        <v>32476</v>
      </c>
      <c r="G886">
        <v>242989</v>
      </c>
      <c r="H886">
        <v>208</v>
      </c>
      <c r="I886">
        <v>1731</v>
      </c>
      <c r="J886">
        <v>11239</v>
      </c>
      <c r="K886">
        <v>19298</v>
      </c>
      <c r="L886">
        <v>62455</v>
      </c>
      <c r="M886">
        <v>127668</v>
      </c>
      <c r="N886">
        <v>52866</v>
      </c>
    </row>
    <row r="887" spans="2:14" x14ac:dyDescent="0.2">
      <c r="B887" s="5" t="s">
        <v>261</v>
      </c>
      <c r="C887">
        <v>1987</v>
      </c>
      <c r="D887">
        <v>5855000</v>
      </c>
      <c r="E887">
        <v>277165</v>
      </c>
      <c r="F887">
        <v>33060</v>
      </c>
      <c r="G887">
        <v>244105</v>
      </c>
      <c r="H887">
        <v>173</v>
      </c>
      <c r="I887">
        <v>1868</v>
      </c>
      <c r="J887">
        <v>10379</v>
      </c>
      <c r="K887">
        <v>20640</v>
      </c>
      <c r="L887">
        <v>62056</v>
      </c>
      <c r="M887">
        <v>127939</v>
      </c>
      <c r="N887">
        <v>54110</v>
      </c>
    </row>
    <row r="888" spans="2:14" x14ac:dyDescent="0.2">
      <c r="B888" s="5" t="s">
        <v>261</v>
      </c>
      <c r="C888">
        <v>1988</v>
      </c>
      <c r="D888">
        <v>5871000</v>
      </c>
      <c r="E888">
        <v>293015</v>
      </c>
      <c r="F888">
        <v>36376</v>
      </c>
      <c r="G888">
        <v>256639</v>
      </c>
      <c r="H888">
        <v>208</v>
      </c>
      <c r="I888">
        <v>1876</v>
      </c>
      <c r="J888">
        <v>10352</v>
      </c>
      <c r="K888">
        <v>23940</v>
      </c>
      <c r="L888">
        <v>62307</v>
      </c>
      <c r="M888">
        <v>141933</v>
      </c>
      <c r="N888">
        <v>52399</v>
      </c>
    </row>
    <row r="889" spans="2:14" x14ac:dyDescent="0.2">
      <c r="B889" s="5" t="s">
        <v>261</v>
      </c>
      <c r="C889">
        <v>1989</v>
      </c>
      <c r="D889">
        <v>5913000</v>
      </c>
      <c r="E889">
        <v>303692</v>
      </c>
      <c r="F889">
        <v>39912</v>
      </c>
      <c r="G889">
        <v>263780</v>
      </c>
      <c r="H889">
        <v>254</v>
      </c>
      <c r="I889">
        <v>1881</v>
      </c>
      <c r="J889">
        <v>11980</v>
      </c>
      <c r="K889">
        <v>25797</v>
      </c>
      <c r="L889">
        <v>63004</v>
      </c>
      <c r="M889">
        <v>146925</v>
      </c>
      <c r="N889">
        <v>53851</v>
      </c>
    </row>
    <row r="890" spans="2:14" x14ac:dyDescent="0.2">
      <c r="B890" s="5" t="s">
        <v>261</v>
      </c>
      <c r="C890">
        <v>1990</v>
      </c>
      <c r="D890">
        <v>6016425</v>
      </c>
      <c r="E890">
        <v>318742</v>
      </c>
      <c r="F890">
        <v>44300</v>
      </c>
      <c r="G890">
        <v>274442</v>
      </c>
      <c r="H890">
        <v>243</v>
      </c>
      <c r="I890">
        <v>2030</v>
      </c>
      <c r="J890">
        <v>13062</v>
      </c>
      <c r="K890">
        <v>28965</v>
      </c>
      <c r="L890">
        <v>66942</v>
      </c>
      <c r="M890">
        <v>151933</v>
      </c>
      <c r="N890">
        <v>55567</v>
      </c>
    </row>
    <row r="891" spans="2:14" x14ac:dyDescent="0.2">
      <c r="B891" s="5" t="s">
        <v>261</v>
      </c>
      <c r="C891">
        <v>1991</v>
      </c>
      <c r="D891">
        <v>5996000</v>
      </c>
      <c r="E891">
        <v>319128</v>
      </c>
      <c r="F891">
        <v>44138</v>
      </c>
      <c r="G891">
        <v>274990</v>
      </c>
      <c r="H891">
        <v>249</v>
      </c>
      <c r="I891">
        <v>1926</v>
      </c>
      <c r="J891">
        <v>11669</v>
      </c>
      <c r="K891">
        <v>30294</v>
      </c>
      <c r="L891">
        <v>69977</v>
      </c>
      <c r="M891">
        <v>149930</v>
      </c>
      <c r="N891">
        <v>55083</v>
      </c>
    </row>
    <row r="892" spans="2:14" x14ac:dyDescent="0.2">
      <c r="B892" s="5" t="s">
        <v>261</v>
      </c>
      <c r="C892">
        <v>1992</v>
      </c>
      <c r="D892">
        <v>5998000</v>
      </c>
      <c r="E892">
        <v>300071</v>
      </c>
      <c r="F892">
        <v>46727</v>
      </c>
      <c r="G892">
        <v>253344</v>
      </c>
      <c r="H892">
        <v>214</v>
      </c>
      <c r="I892">
        <v>2166</v>
      </c>
      <c r="J892">
        <v>11059</v>
      </c>
      <c r="K892">
        <v>33288</v>
      </c>
      <c r="L892">
        <v>64318</v>
      </c>
      <c r="M892">
        <v>141610</v>
      </c>
      <c r="N892">
        <v>47416</v>
      </c>
    </row>
    <row r="893" spans="2:14" x14ac:dyDescent="0.2">
      <c r="B893" s="5" t="s">
        <v>261</v>
      </c>
      <c r="C893">
        <v>1993</v>
      </c>
      <c r="D893">
        <v>6012000</v>
      </c>
      <c r="E893">
        <v>294224</v>
      </c>
      <c r="F893">
        <v>48393</v>
      </c>
      <c r="G893">
        <v>245831</v>
      </c>
      <c r="H893">
        <v>233</v>
      </c>
      <c r="I893">
        <v>2006</v>
      </c>
      <c r="J893">
        <v>10563</v>
      </c>
      <c r="K893">
        <v>35591</v>
      </c>
      <c r="L893">
        <v>60220</v>
      </c>
      <c r="M893">
        <v>136548</v>
      </c>
      <c r="N893">
        <v>49063</v>
      </c>
    </row>
    <row r="894" spans="2:14" x14ac:dyDescent="0.2">
      <c r="B894" s="5" t="s">
        <v>261</v>
      </c>
      <c r="C894">
        <v>1994</v>
      </c>
      <c r="D894">
        <v>6041000</v>
      </c>
      <c r="E894">
        <v>268281</v>
      </c>
      <c r="F894">
        <v>42749</v>
      </c>
      <c r="G894">
        <v>225532</v>
      </c>
      <c r="H894">
        <v>214</v>
      </c>
      <c r="I894">
        <v>1825</v>
      </c>
      <c r="J894">
        <v>10160</v>
      </c>
      <c r="K894">
        <v>30550</v>
      </c>
      <c r="L894">
        <v>53222</v>
      </c>
      <c r="M894">
        <v>129962</v>
      </c>
      <c r="N894">
        <v>42348</v>
      </c>
    </row>
    <row r="895" spans="2:14" x14ac:dyDescent="0.2">
      <c r="B895" s="5" t="s">
        <v>261</v>
      </c>
      <c r="C895">
        <v>1995</v>
      </c>
      <c r="D895">
        <v>6074000</v>
      </c>
      <c r="E895">
        <v>263710</v>
      </c>
      <c r="F895">
        <v>41739</v>
      </c>
      <c r="G895">
        <v>221971</v>
      </c>
      <c r="H895">
        <v>217</v>
      </c>
      <c r="I895">
        <v>1759</v>
      </c>
      <c r="J895">
        <v>9137</v>
      </c>
      <c r="K895">
        <v>30626</v>
      </c>
      <c r="L895">
        <v>49669</v>
      </c>
      <c r="M895">
        <v>135586</v>
      </c>
      <c r="N895">
        <v>36716</v>
      </c>
    </row>
    <row r="896" spans="2:14" x14ac:dyDescent="0.2">
      <c r="B896" s="5" t="s">
        <v>261</v>
      </c>
      <c r="C896">
        <v>1996</v>
      </c>
      <c r="D896">
        <v>6092000</v>
      </c>
      <c r="E896">
        <v>233758</v>
      </c>
      <c r="F896">
        <v>39122</v>
      </c>
      <c r="G896">
        <v>194636</v>
      </c>
      <c r="H896">
        <v>157</v>
      </c>
      <c r="I896">
        <v>1767</v>
      </c>
      <c r="J896">
        <v>7778</v>
      </c>
      <c r="K896">
        <v>29420</v>
      </c>
      <c r="L896">
        <v>42896</v>
      </c>
      <c r="M896">
        <v>119562</v>
      </c>
      <c r="N896">
        <v>32178</v>
      </c>
    </row>
    <row r="897" spans="2:14" x14ac:dyDescent="0.2">
      <c r="B897" s="5" t="s">
        <v>261</v>
      </c>
      <c r="C897">
        <v>1997</v>
      </c>
      <c r="D897">
        <v>6118000</v>
      </c>
      <c r="E897">
        <v>224848</v>
      </c>
      <c r="F897">
        <v>39411</v>
      </c>
      <c r="G897">
        <v>185437</v>
      </c>
      <c r="H897">
        <v>119</v>
      </c>
      <c r="I897">
        <v>1647</v>
      </c>
      <c r="J897">
        <v>6676</v>
      </c>
      <c r="K897">
        <v>30969</v>
      </c>
      <c r="L897">
        <v>40491</v>
      </c>
      <c r="M897">
        <v>115494</v>
      </c>
      <c r="N897">
        <v>29452</v>
      </c>
    </row>
    <row r="898" spans="2:14" x14ac:dyDescent="0.2">
      <c r="B898" s="5" t="s">
        <v>261</v>
      </c>
      <c r="C898">
        <v>1998</v>
      </c>
      <c r="D898">
        <v>6147000</v>
      </c>
      <c r="E898">
        <v>211203</v>
      </c>
      <c r="F898">
        <v>38192</v>
      </c>
      <c r="G898">
        <v>173011</v>
      </c>
      <c r="H898">
        <v>124</v>
      </c>
      <c r="I898">
        <v>1687</v>
      </c>
      <c r="J898">
        <v>5938</v>
      </c>
      <c r="K898">
        <v>30443</v>
      </c>
      <c r="L898">
        <v>37333</v>
      </c>
      <c r="M898">
        <v>109275</v>
      </c>
      <c r="N898">
        <v>26403</v>
      </c>
    </row>
    <row r="899" spans="2:14" x14ac:dyDescent="0.2">
      <c r="B899" s="5" t="s">
        <v>261</v>
      </c>
      <c r="C899">
        <v>1999</v>
      </c>
      <c r="D899">
        <v>6175169</v>
      </c>
      <c r="E899">
        <v>201460</v>
      </c>
      <c r="F899">
        <v>34023</v>
      </c>
      <c r="G899">
        <v>167437</v>
      </c>
      <c r="H899">
        <v>122</v>
      </c>
      <c r="I899">
        <v>1663</v>
      </c>
      <c r="J899">
        <v>5931</v>
      </c>
      <c r="K899">
        <v>26307</v>
      </c>
      <c r="L899">
        <v>32964</v>
      </c>
      <c r="M899">
        <v>108845</v>
      </c>
      <c r="N899">
        <v>25628</v>
      </c>
    </row>
    <row r="900" spans="2:14" x14ac:dyDescent="0.2">
      <c r="B900" s="5" t="s">
        <v>261</v>
      </c>
      <c r="C900">
        <v>2000</v>
      </c>
      <c r="D900">
        <v>6349097</v>
      </c>
      <c r="E900">
        <v>192131</v>
      </c>
      <c r="F900">
        <v>30230</v>
      </c>
      <c r="G900">
        <v>161901</v>
      </c>
      <c r="H900">
        <v>125</v>
      </c>
      <c r="I900">
        <v>1696</v>
      </c>
      <c r="J900">
        <v>5815</v>
      </c>
      <c r="K900">
        <v>22594</v>
      </c>
      <c r="L900">
        <v>30600</v>
      </c>
      <c r="M900">
        <v>105425</v>
      </c>
      <c r="N900">
        <v>25876</v>
      </c>
    </row>
    <row r="901" spans="2:14" x14ac:dyDescent="0.2">
      <c r="B901" s="5" t="s">
        <v>261</v>
      </c>
      <c r="C901">
        <v>2001</v>
      </c>
      <c r="D901">
        <v>6379304</v>
      </c>
      <c r="E901">
        <v>197666</v>
      </c>
      <c r="F901">
        <v>30587</v>
      </c>
      <c r="G901">
        <v>167079</v>
      </c>
      <c r="H901">
        <v>145</v>
      </c>
      <c r="I901">
        <v>1856</v>
      </c>
      <c r="J901">
        <v>6476</v>
      </c>
      <c r="K901">
        <v>22110</v>
      </c>
      <c r="L901">
        <v>32430</v>
      </c>
      <c r="M901">
        <v>106821</v>
      </c>
      <c r="N901">
        <v>27828</v>
      </c>
    </row>
    <row r="902" spans="2:14" x14ac:dyDescent="0.2">
      <c r="B902" s="5" t="s">
        <v>261</v>
      </c>
      <c r="C902">
        <v>2002</v>
      </c>
      <c r="D902">
        <v>6427801</v>
      </c>
      <c r="E902">
        <v>198890</v>
      </c>
      <c r="F902">
        <v>31137</v>
      </c>
      <c r="G902">
        <v>167753</v>
      </c>
      <c r="H902">
        <v>173</v>
      </c>
      <c r="I902">
        <v>1777</v>
      </c>
      <c r="J902">
        <v>7169</v>
      </c>
      <c r="K902">
        <v>22018</v>
      </c>
      <c r="L902">
        <v>33243</v>
      </c>
      <c r="M902">
        <v>107922</v>
      </c>
      <c r="N902">
        <v>26588</v>
      </c>
    </row>
    <row r="903" spans="2:14" x14ac:dyDescent="0.2">
      <c r="B903" s="5" t="s">
        <v>261</v>
      </c>
      <c r="C903">
        <v>2003</v>
      </c>
      <c r="D903">
        <v>6433422</v>
      </c>
      <c r="E903">
        <v>194214</v>
      </c>
      <c r="F903">
        <v>30196</v>
      </c>
      <c r="G903">
        <v>164018</v>
      </c>
      <c r="H903">
        <v>142</v>
      </c>
      <c r="I903">
        <v>1798</v>
      </c>
      <c r="J903">
        <v>7985</v>
      </c>
      <c r="K903">
        <v>20271</v>
      </c>
      <c r="L903">
        <v>34722</v>
      </c>
      <c r="M903">
        <v>103790</v>
      </c>
      <c r="N903">
        <v>25506</v>
      </c>
    </row>
    <row r="904" spans="2:14" x14ac:dyDescent="0.2">
      <c r="B904" s="5" t="s">
        <v>261</v>
      </c>
      <c r="C904">
        <v>2004</v>
      </c>
      <c r="D904">
        <v>6416505</v>
      </c>
      <c r="E904">
        <v>187262</v>
      </c>
      <c r="F904">
        <v>29437</v>
      </c>
      <c r="G904">
        <v>157825</v>
      </c>
      <c r="H904">
        <v>169</v>
      </c>
      <c r="I904">
        <v>1799</v>
      </c>
      <c r="J904">
        <v>7467</v>
      </c>
      <c r="K904">
        <v>20002</v>
      </c>
      <c r="L904">
        <v>34469</v>
      </c>
      <c r="M904">
        <v>101303</v>
      </c>
      <c r="N904">
        <v>22053</v>
      </c>
    </row>
    <row r="905" spans="2:14" x14ac:dyDescent="0.2">
      <c r="B905" s="5" t="s">
        <v>262</v>
      </c>
      <c r="C905">
        <v>1960</v>
      </c>
      <c r="D905">
        <v>3100689</v>
      </c>
      <c r="E905">
        <v>51783</v>
      </c>
      <c r="F905">
        <v>4691</v>
      </c>
      <c r="G905">
        <v>47092</v>
      </c>
      <c r="H905">
        <v>168</v>
      </c>
      <c r="I905">
        <v>224</v>
      </c>
      <c r="J905">
        <v>1158</v>
      </c>
      <c r="K905">
        <v>3141</v>
      </c>
      <c r="L905">
        <v>11360</v>
      </c>
      <c r="M905">
        <v>30024</v>
      </c>
      <c r="N905">
        <v>5708</v>
      </c>
    </row>
    <row r="906" spans="2:14" x14ac:dyDescent="0.2">
      <c r="B906" s="5" t="s">
        <v>262</v>
      </c>
      <c r="C906">
        <v>1961</v>
      </c>
      <c r="D906">
        <v>3188000</v>
      </c>
      <c r="E906">
        <v>57065</v>
      </c>
      <c r="F906">
        <v>4959</v>
      </c>
      <c r="G906">
        <v>52106</v>
      </c>
      <c r="H906">
        <v>143</v>
      </c>
      <c r="I906">
        <v>262</v>
      </c>
      <c r="J906">
        <v>1330</v>
      </c>
      <c r="K906">
        <v>3224</v>
      </c>
      <c r="L906">
        <v>12348</v>
      </c>
      <c r="M906">
        <v>33461</v>
      </c>
      <c r="N906">
        <v>6297</v>
      </c>
    </row>
    <row r="907" spans="2:14" x14ac:dyDescent="0.2">
      <c r="B907" s="5" t="s">
        <v>262</v>
      </c>
      <c r="C907">
        <v>1962</v>
      </c>
      <c r="D907">
        <v>3191000</v>
      </c>
      <c r="E907">
        <v>60325</v>
      </c>
      <c r="F907">
        <v>4915</v>
      </c>
      <c r="G907">
        <v>55410</v>
      </c>
      <c r="H907">
        <v>183</v>
      </c>
      <c r="I907">
        <v>279</v>
      </c>
      <c r="J907">
        <v>1340</v>
      </c>
      <c r="K907">
        <v>3113</v>
      </c>
      <c r="L907">
        <v>12886</v>
      </c>
      <c r="M907">
        <v>36298</v>
      </c>
      <c r="N907">
        <v>6226</v>
      </c>
    </row>
    <row r="908" spans="2:14" x14ac:dyDescent="0.2">
      <c r="B908" s="5" t="s">
        <v>262</v>
      </c>
      <c r="C908">
        <v>1963</v>
      </c>
      <c r="D908">
        <v>3289000</v>
      </c>
      <c r="E908">
        <v>70452</v>
      </c>
      <c r="F908">
        <v>5283</v>
      </c>
      <c r="G908">
        <v>65169</v>
      </c>
      <c r="H908">
        <v>207</v>
      </c>
      <c r="I908">
        <v>308</v>
      </c>
      <c r="J908">
        <v>1721</v>
      </c>
      <c r="K908">
        <v>3047</v>
      </c>
      <c r="L908">
        <v>15968</v>
      </c>
      <c r="M908">
        <v>41387</v>
      </c>
      <c r="N908">
        <v>7814</v>
      </c>
    </row>
    <row r="909" spans="2:14" x14ac:dyDescent="0.2">
      <c r="B909" s="5" t="s">
        <v>262</v>
      </c>
      <c r="C909">
        <v>1964</v>
      </c>
      <c r="D909">
        <v>3432000</v>
      </c>
      <c r="E909">
        <v>81919</v>
      </c>
      <c r="F909">
        <v>7446</v>
      </c>
      <c r="G909">
        <v>74473</v>
      </c>
      <c r="H909">
        <v>229</v>
      </c>
      <c r="I909">
        <v>346</v>
      </c>
      <c r="J909">
        <v>2041</v>
      </c>
      <c r="K909">
        <v>4830</v>
      </c>
      <c r="L909">
        <v>18735</v>
      </c>
      <c r="M909">
        <v>46471</v>
      </c>
      <c r="N909">
        <v>9267</v>
      </c>
    </row>
    <row r="910" spans="2:14" x14ac:dyDescent="0.2">
      <c r="B910" s="5" t="s">
        <v>262</v>
      </c>
      <c r="C910">
        <v>1965</v>
      </c>
      <c r="D910">
        <v>3519000</v>
      </c>
      <c r="E910">
        <v>97104</v>
      </c>
      <c r="F910">
        <v>10032</v>
      </c>
      <c r="G910">
        <v>87072</v>
      </c>
      <c r="H910">
        <v>236</v>
      </c>
      <c r="I910">
        <v>489</v>
      </c>
      <c r="J910">
        <v>2919</v>
      </c>
      <c r="K910">
        <v>6388</v>
      </c>
      <c r="L910">
        <v>22474</v>
      </c>
      <c r="M910">
        <v>53831</v>
      </c>
      <c r="N910">
        <v>10767</v>
      </c>
    </row>
    <row r="911" spans="2:14" x14ac:dyDescent="0.2">
      <c r="B911" s="5" t="s">
        <v>262</v>
      </c>
      <c r="C911">
        <v>1966</v>
      </c>
      <c r="D911">
        <v>3613000</v>
      </c>
      <c r="E911">
        <v>114302</v>
      </c>
      <c r="F911">
        <v>11236</v>
      </c>
      <c r="G911">
        <v>103066</v>
      </c>
      <c r="H911">
        <v>254</v>
      </c>
      <c r="I911">
        <v>554</v>
      </c>
      <c r="J911">
        <v>4470</v>
      </c>
      <c r="K911">
        <v>5958</v>
      </c>
      <c r="L911">
        <v>27254</v>
      </c>
      <c r="M911">
        <v>60270</v>
      </c>
      <c r="N911">
        <v>15542</v>
      </c>
    </row>
    <row r="912" spans="2:14" x14ac:dyDescent="0.2">
      <c r="B912" s="5" t="s">
        <v>262</v>
      </c>
      <c r="C912">
        <v>1967</v>
      </c>
      <c r="D912">
        <v>3682000</v>
      </c>
      <c r="E912">
        <v>143980</v>
      </c>
      <c r="F912">
        <v>17458</v>
      </c>
      <c r="G912">
        <v>126522</v>
      </c>
      <c r="H912">
        <v>293</v>
      </c>
      <c r="I912">
        <v>720</v>
      </c>
      <c r="J912">
        <v>7809</v>
      </c>
      <c r="K912">
        <v>8636</v>
      </c>
      <c r="L912">
        <v>37366</v>
      </c>
      <c r="M912">
        <v>71147</v>
      </c>
      <c r="N912">
        <v>18009</v>
      </c>
    </row>
    <row r="913" spans="2:14" x14ac:dyDescent="0.2">
      <c r="B913" s="5" t="s">
        <v>262</v>
      </c>
      <c r="C913">
        <v>1968</v>
      </c>
      <c r="D913">
        <v>3757000</v>
      </c>
      <c r="E913">
        <v>172061</v>
      </c>
      <c r="F913">
        <v>23405</v>
      </c>
      <c r="G913">
        <v>148656</v>
      </c>
      <c r="H913">
        <v>350</v>
      </c>
      <c r="I913">
        <v>978</v>
      </c>
      <c r="J913">
        <v>10355</v>
      </c>
      <c r="K913">
        <v>11722</v>
      </c>
      <c r="L913">
        <v>48886</v>
      </c>
      <c r="M913">
        <v>77041</v>
      </c>
      <c r="N913">
        <v>22729</v>
      </c>
    </row>
    <row r="914" spans="2:14" x14ac:dyDescent="0.2">
      <c r="B914" s="5" t="s">
        <v>262</v>
      </c>
      <c r="C914">
        <v>1969</v>
      </c>
      <c r="D914">
        <v>3765000</v>
      </c>
      <c r="E914">
        <v>172186</v>
      </c>
      <c r="F914">
        <v>24295</v>
      </c>
      <c r="G914">
        <v>147891</v>
      </c>
      <c r="H914">
        <v>350</v>
      </c>
      <c r="I914">
        <v>1125</v>
      </c>
      <c r="J914">
        <v>11086</v>
      </c>
      <c r="K914">
        <v>11734</v>
      </c>
      <c r="L914">
        <v>41970</v>
      </c>
      <c r="M914">
        <v>83610</v>
      </c>
      <c r="N914">
        <v>22311</v>
      </c>
    </row>
    <row r="915" spans="2:14" x14ac:dyDescent="0.2">
      <c r="B915" s="5" t="s">
        <v>262</v>
      </c>
      <c r="C915">
        <v>1970</v>
      </c>
      <c r="D915">
        <v>3922399</v>
      </c>
      <c r="E915">
        <v>182040</v>
      </c>
      <c r="F915">
        <v>24512</v>
      </c>
      <c r="G915">
        <v>157528</v>
      </c>
      <c r="H915">
        <v>362</v>
      </c>
      <c r="I915">
        <v>936</v>
      </c>
      <c r="J915">
        <v>13280</v>
      </c>
      <c r="K915">
        <v>9934</v>
      </c>
      <c r="L915">
        <v>41234</v>
      </c>
      <c r="M915">
        <v>94816</v>
      </c>
      <c r="N915">
        <v>21478</v>
      </c>
    </row>
    <row r="916" spans="2:14" x14ac:dyDescent="0.2">
      <c r="B916" s="5" t="s">
        <v>262</v>
      </c>
      <c r="C916">
        <v>1971</v>
      </c>
      <c r="D916">
        <v>4000000</v>
      </c>
      <c r="E916">
        <v>191967</v>
      </c>
      <c r="F916">
        <v>24857</v>
      </c>
      <c r="G916">
        <v>167110</v>
      </c>
      <c r="H916">
        <v>449</v>
      </c>
      <c r="I916">
        <v>997</v>
      </c>
      <c r="J916">
        <v>13015</v>
      </c>
      <c r="K916">
        <v>10396</v>
      </c>
      <c r="L916">
        <v>44900</v>
      </c>
      <c r="M916">
        <v>101138</v>
      </c>
      <c r="N916">
        <v>21072</v>
      </c>
    </row>
    <row r="917" spans="2:14" x14ac:dyDescent="0.2">
      <c r="B917" s="5" t="s">
        <v>262</v>
      </c>
      <c r="C917">
        <v>1972</v>
      </c>
      <c r="D917">
        <v>4056000</v>
      </c>
      <c r="E917">
        <v>187740</v>
      </c>
      <c r="F917">
        <v>26412</v>
      </c>
      <c r="G917">
        <v>161328</v>
      </c>
      <c r="H917">
        <v>509</v>
      </c>
      <c r="I917">
        <v>1053</v>
      </c>
      <c r="J917">
        <v>13144</v>
      </c>
      <c r="K917">
        <v>11706</v>
      </c>
      <c r="L917">
        <v>45090</v>
      </c>
      <c r="M917">
        <v>94571</v>
      </c>
      <c r="N917">
        <v>21667</v>
      </c>
    </row>
    <row r="918" spans="2:14" x14ac:dyDescent="0.2">
      <c r="B918" s="5" t="s">
        <v>262</v>
      </c>
      <c r="C918">
        <v>1973</v>
      </c>
      <c r="D918">
        <v>4070000</v>
      </c>
      <c r="E918">
        <v>195010</v>
      </c>
      <c r="F918">
        <v>26093</v>
      </c>
      <c r="G918">
        <v>168917</v>
      </c>
      <c r="H918">
        <v>460</v>
      </c>
      <c r="I918">
        <v>1131</v>
      </c>
      <c r="J918">
        <v>12274</v>
      </c>
      <c r="K918">
        <v>12228</v>
      </c>
      <c r="L918">
        <v>46584</v>
      </c>
      <c r="M918">
        <v>100036</v>
      </c>
      <c r="N918">
        <v>22297</v>
      </c>
    </row>
    <row r="919" spans="2:14" x14ac:dyDescent="0.2">
      <c r="B919" s="5" t="s">
        <v>262</v>
      </c>
      <c r="C919">
        <v>1974</v>
      </c>
      <c r="D919">
        <v>4094000</v>
      </c>
      <c r="E919">
        <v>231316</v>
      </c>
      <c r="F919">
        <v>29439</v>
      </c>
      <c r="G919">
        <v>201877</v>
      </c>
      <c r="H919">
        <v>481</v>
      </c>
      <c r="I919">
        <v>1219</v>
      </c>
      <c r="J919">
        <v>14765</v>
      </c>
      <c r="K919">
        <v>12974</v>
      </c>
      <c r="L919">
        <v>57433</v>
      </c>
      <c r="M919">
        <v>120562</v>
      </c>
      <c r="N919">
        <v>23882</v>
      </c>
    </row>
    <row r="920" spans="2:14" x14ac:dyDescent="0.2">
      <c r="B920" s="5" t="s">
        <v>262</v>
      </c>
      <c r="C920">
        <v>1975</v>
      </c>
      <c r="D920">
        <v>4098000</v>
      </c>
      <c r="E920">
        <v>242089</v>
      </c>
      <c r="F920">
        <v>29087</v>
      </c>
      <c r="G920">
        <v>213002</v>
      </c>
      <c r="H920">
        <v>437</v>
      </c>
      <c r="I920">
        <v>1289</v>
      </c>
      <c r="J920">
        <v>14107</v>
      </c>
      <c r="K920">
        <v>13254</v>
      </c>
      <c r="L920">
        <v>57912</v>
      </c>
      <c r="M920">
        <v>133908</v>
      </c>
      <c r="N920">
        <v>21182</v>
      </c>
    </row>
    <row r="921" spans="2:14" x14ac:dyDescent="0.2">
      <c r="B921" s="5" t="s">
        <v>262</v>
      </c>
      <c r="C921">
        <v>1976</v>
      </c>
      <c r="D921">
        <v>4144000</v>
      </c>
      <c r="E921">
        <v>234732</v>
      </c>
      <c r="F921">
        <v>26249</v>
      </c>
      <c r="G921">
        <v>208483</v>
      </c>
      <c r="H921">
        <v>352</v>
      </c>
      <c r="I921">
        <v>1327</v>
      </c>
      <c r="J921">
        <v>12247</v>
      </c>
      <c r="K921">
        <v>12323</v>
      </c>
      <c r="L921">
        <v>56356</v>
      </c>
      <c r="M921">
        <v>134355</v>
      </c>
      <c r="N921">
        <v>17772</v>
      </c>
    </row>
    <row r="922" spans="2:14" x14ac:dyDescent="0.2">
      <c r="B922" s="5" t="s">
        <v>262</v>
      </c>
      <c r="C922">
        <v>1977</v>
      </c>
      <c r="D922">
        <v>4139000</v>
      </c>
      <c r="E922">
        <v>235922</v>
      </c>
      <c r="F922">
        <v>28716</v>
      </c>
      <c r="G922">
        <v>207206</v>
      </c>
      <c r="H922">
        <v>333</v>
      </c>
      <c r="I922">
        <v>1439</v>
      </c>
      <c r="J922">
        <v>12088</v>
      </c>
      <c r="K922">
        <v>14856</v>
      </c>
      <c r="L922">
        <v>57946</v>
      </c>
      <c r="M922">
        <v>131526</v>
      </c>
      <c r="N922">
        <v>17734</v>
      </c>
    </row>
    <row r="923" spans="2:14" x14ac:dyDescent="0.2">
      <c r="B923" s="5" t="s">
        <v>262</v>
      </c>
      <c r="C923">
        <v>1978</v>
      </c>
      <c r="D923">
        <v>4143000</v>
      </c>
      <c r="E923">
        <v>240858</v>
      </c>
      <c r="F923">
        <v>30328</v>
      </c>
      <c r="G923">
        <v>210530</v>
      </c>
      <c r="H923">
        <v>338</v>
      </c>
      <c r="I923">
        <v>1476</v>
      </c>
      <c r="J923">
        <v>12828</v>
      </c>
      <c r="K923">
        <v>15686</v>
      </c>
      <c r="L923">
        <v>58907</v>
      </c>
      <c r="M923">
        <v>134024</v>
      </c>
      <c r="N923">
        <v>17599</v>
      </c>
    </row>
    <row r="924" spans="2:14" x14ac:dyDescent="0.2">
      <c r="B924" s="5" t="s">
        <v>262</v>
      </c>
      <c r="C924">
        <v>1979</v>
      </c>
      <c r="D924">
        <v>4149000</v>
      </c>
      <c r="E924">
        <v>261166</v>
      </c>
      <c r="F924">
        <v>33007</v>
      </c>
      <c r="G924">
        <v>228159</v>
      </c>
      <c r="H924">
        <v>406</v>
      </c>
      <c r="I924">
        <v>1636</v>
      </c>
      <c r="J924">
        <v>13740</v>
      </c>
      <c r="K924">
        <v>17225</v>
      </c>
      <c r="L924">
        <v>62630</v>
      </c>
      <c r="M924">
        <v>145297</v>
      </c>
      <c r="N924">
        <v>20232</v>
      </c>
    </row>
    <row r="925" spans="2:14" x14ac:dyDescent="0.2">
      <c r="B925" s="5" t="s">
        <v>262</v>
      </c>
      <c r="C925">
        <v>1980</v>
      </c>
      <c r="D925">
        <v>4192211</v>
      </c>
      <c r="E925">
        <v>277949</v>
      </c>
      <c r="F925">
        <v>35735</v>
      </c>
      <c r="G925">
        <v>242214</v>
      </c>
      <c r="H925">
        <v>399</v>
      </c>
      <c r="I925">
        <v>1681</v>
      </c>
      <c r="J925">
        <v>16461</v>
      </c>
      <c r="K925">
        <v>17194</v>
      </c>
      <c r="L925">
        <v>71183</v>
      </c>
      <c r="M925">
        <v>152144</v>
      </c>
      <c r="N925">
        <v>18887</v>
      </c>
    </row>
    <row r="926" spans="2:14" x14ac:dyDescent="0.2">
      <c r="B926" s="5" t="s">
        <v>262</v>
      </c>
      <c r="C926">
        <v>1981</v>
      </c>
      <c r="D926">
        <v>4261000</v>
      </c>
      <c r="E926">
        <v>279425</v>
      </c>
      <c r="F926">
        <v>37800</v>
      </c>
      <c r="G926">
        <v>241625</v>
      </c>
      <c r="H926">
        <v>421</v>
      </c>
      <c r="I926">
        <v>1654</v>
      </c>
      <c r="J926">
        <v>18085</v>
      </c>
      <c r="K926">
        <v>17640</v>
      </c>
      <c r="L926">
        <v>70740</v>
      </c>
      <c r="M926">
        <v>152405</v>
      </c>
      <c r="N926">
        <v>18480</v>
      </c>
    </row>
    <row r="927" spans="2:14" x14ac:dyDescent="0.2">
      <c r="B927" s="5" t="s">
        <v>262</v>
      </c>
      <c r="C927">
        <v>1982</v>
      </c>
      <c r="D927">
        <v>4265000</v>
      </c>
      <c r="E927">
        <v>256428</v>
      </c>
      <c r="F927">
        <v>36254</v>
      </c>
      <c r="G927">
        <v>220174</v>
      </c>
      <c r="H927">
        <v>432</v>
      </c>
      <c r="I927">
        <v>1596</v>
      </c>
      <c r="J927">
        <v>15377</v>
      </c>
      <c r="K927">
        <v>18849</v>
      </c>
      <c r="L927">
        <v>60547</v>
      </c>
      <c r="M927">
        <v>142903</v>
      </c>
      <c r="N927">
        <v>16724</v>
      </c>
    </row>
    <row r="928" spans="2:14" x14ac:dyDescent="0.2">
      <c r="B928" s="5" t="s">
        <v>262</v>
      </c>
      <c r="C928">
        <v>1983</v>
      </c>
      <c r="D928">
        <v>4304000</v>
      </c>
      <c r="E928">
        <v>230564</v>
      </c>
      <c r="F928">
        <v>34736</v>
      </c>
      <c r="G928">
        <v>195828</v>
      </c>
      <c r="H928">
        <v>367</v>
      </c>
      <c r="I928">
        <v>1412</v>
      </c>
      <c r="J928">
        <v>14950</v>
      </c>
      <c r="K928">
        <v>18007</v>
      </c>
      <c r="L928">
        <v>52697</v>
      </c>
      <c r="M928">
        <v>127443</v>
      </c>
      <c r="N928">
        <v>15688</v>
      </c>
    </row>
    <row r="929" spans="2:14" x14ac:dyDescent="0.2">
      <c r="B929" s="5" t="s">
        <v>262</v>
      </c>
      <c r="C929">
        <v>1984</v>
      </c>
      <c r="D929">
        <v>4349000</v>
      </c>
      <c r="E929">
        <v>226780</v>
      </c>
      <c r="F929">
        <v>34455</v>
      </c>
      <c r="G929">
        <v>192325</v>
      </c>
      <c r="H929">
        <v>354</v>
      </c>
      <c r="I929">
        <v>1640</v>
      </c>
      <c r="J929">
        <v>13097</v>
      </c>
      <c r="K929">
        <v>19364</v>
      </c>
      <c r="L929">
        <v>51484</v>
      </c>
      <c r="M929">
        <v>123567</v>
      </c>
      <c r="N929">
        <v>17274</v>
      </c>
    </row>
    <row r="930" spans="2:14" x14ac:dyDescent="0.2">
      <c r="B930" s="5" t="s">
        <v>262</v>
      </c>
      <c r="C930">
        <v>1985</v>
      </c>
      <c r="D930">
        <v>4392000</v>
      </c>
      <c r="E930">
        <v>235973</v>
      </c>
      <c r="F930">
        <v>36655</v>
      </c>
      <c r="G930">
        <v>199318</v>
      </c>
      <c r="H930">
        <v>348</v>
      </c>
      <c r="I930">
        <v>1700</v>
      </c>
      <c r="J930">
        <v>13272</v>
      </c>
      <c r="K930">
        <v>21335</v>
      </c>
      <c r="L930">
        <v>52995</v>
      </c>
      <c r="M930">
        <v>126077</v>
      </c>
      <c r="N930">
        <v>20246</v>
      </c>
    </row>
    <row r="931" spans="2:14" x14ac:dyDescent="0.2">
      <c r="B931" s="5" t="s">
        <v>262</v>
      </c>
      <c r="C931">
        <v>1986</v>
      </c>
      <c r="D931">
        <v>4463000</v>
      </c>
      <c r="E931">
        <v>250008</v>
      </c>
      <c r="F931">
        <v>37177</v>
      </c>
      <c r="G931">
        <v>212831</v>
      </c>
      <c r="H931">
        <v>401</v>
      </c>
      <c r="I931">
        <v>1944</v>
      </c>
      <c r="J931">
        <v>13569</v>
      </c>
      <c r="K931">
        <v>21263</v>
      </c>
      <c r="L931">
        <v>55593</v>
      </c>
      <c r="M931">
        <v>132904</v>
      </c>
      <c r="N931">
        <v>24334</v>
      </c>
    </row>
    <row r="932" spans="2:14" x14ac:dyDescent="0.2">
      <c r="B932" s="5" t="s">
        <v>262</v>
      </c>
      <c r="C932">
        <v>1987</v>
      </c>
      <c r="D932">
        <v>4535000</v>
      </c>
      <c r="E932">
        <v>248409</v>
      </c>
      <c r="F932">
        <v>34820</v>
      </c>
      <c r="G932">
        <v>213589</v>
      </c>
      <c r="H932">
        <v>436</v>
      </c>
      <c r="I932">
        <v>1795</v>
      </c>
      <c r="J932">
        <v>13164</v>
      </c>
      <c r="K932">
        <v>19425</v>
      </c>
      <c r="L932">
        <v>52718</v>
      </c>
      <c r="M932">
        <v>134485</v>
      </c>
      <c r="N932">
        <v>26386</v>
      </c>
    </row>
    <row r="933" spans="2:14" x14ac:dyDescent="0.2">
      <c r="B933" s="5" t="s">
        <v>262</v>
      </c>
      <c r="C933">
        <v>1988</v>
      </c>
      <c r="D933">
        <v>4644000</v>
      </c>
      <c r="E933">
        <v>264923</v>
      </c>
      <c r="F933">
        <v>37466</v>
      </c>
      <c r="G933">
        <v>227457</v>
      </c>
      <c r="H933">
        <v>449</v>
      </c>
      <c r="I933">
        <v>1721</v>
      </c>
      <c r="J933">
        <v>13994</v>
      </c>
      <c r="K933">
        <v>21302</v>
      </c>
      <c r="L933">
        <v>54735</v>
      </c>
      <c r="M933">
        <v>141509</v>
      </c>
      <c r="N933">
        <v>31213</v>
      </c>
    </row>
    <row r="934" spans="2:14" x14ac:dyDescent="0.2">
      <c r="B934" s="5" t="s">
        <v>262</v>
      </c>
      <c r="C934">
        <v>1989</v>
      </c>
      <c r="D934">
        <v>4694000</v>
      </c>
      <c r="E934">
        <v>261107</v>
      </c>
      <c r="F934">
        <v>40152</v>
      </c>
      <c r="G934">
        <v>220955</v>
      </c>
      <c r="H934">
        <v>544</v>
      </c>
      <c r="I934">
        <v>1783</v>
      </c>
      <c r="J934">
        <v>15589</v>
      </c>
      <c r="K934">
        <v>22236</v>
      </c>
      <c r="L934">
        <v>52735</v>
      </c>
      <c r="M934">
        <v>137043</v>
      </c>
      <c r="N934">
        <v>31177</v>
      </c>
    </row>
    <row r="935" spans="2:14" x14ac:dyDescent="0.2">
      <c r="B935" s="5" t="s">
        <v>262</v>
      </c>
      <c r="C935">
        <v>1990</v>
      </c>
      <c r="D935">
        <v>4781468</v>
      </c>
      <c r="E935">
        <v>278782</v>
      </c>
      <c r="F935">
        <v>43940</v>
      </c>
      <c r="G935">
        <v>234842</v>
      </c>
      <c r="H935">
        <v>552</v>
      </c>
      <c r="I935">
        <v>2185</v>
      </c>
      <c r="J935">
        <v>17394</v>
      </c>
      <c r="K935">
        <v>23809</v>
      </c>
      <c r="L935">
        <v>53549</v>
      </c>
      <c r="M935">
        <v>147407</v>
      </c>
      <c r="N935">
        <v>33886</v>
      </c>
    </row>
    <row r="936" spans="2:14" x14ac:dyDescent="0.2">
      <c r="B936" s="5" t="s">
        <v>262</v>
      </c>
      <c r="C936">
        <v>1991</v>
      </c>
      <c r="D936">
        <v>4860000</v>
      </c>
      <c r="E936">
        <v>301768</v>
      </c>
      <c r="F936">
        <v>46469</v>
      </c>
      <c r="G936">
        <v>255299</v>
      </c>
      <c r="H936">
        <v>569</v>
      </c>
      <c r="I936">
        <v>2229</v>
      </c>
      <c r="J936">
        <v>19783</v>
      </c>
      <c r="K936">
        <v>23888</v>
      </c>
      <c r="L936">
        <v>56258</v>
      </c>
      <c r="M936">
        <v>163524</v>
      </c>
      <c r="N936">
        <v>35517</v>
      </c>
    </row>
    <row r="937" spans="2:14" x14ac:dyDescent="0.2">
      <c r="B937" s="5" t="s">
        <v>262</v>
      </c>
      <c r="C937">
        <v>1992</v>
      </c>
      <c r="D937">
        <v>4908000</v>
      </c>
      <c r="E937">
        <v>305503</v>
      </c>
      <c r="F937">
        <v>49085</v>
      </c>
      <c r="G937">
        <v>256418</v>
      </c>
      <c r="H937">
        <v>596</v>
      </c>
      <c r="I937">
        <v>2278</v>
      </c>
      <c r="J937">
        <v>21054</v>
      </c>
      <c r="K937">
        <v>25157</v>
      </c>
      <c r="L937">
        <v>55520</v>
      </c>
      <c r="M937">
        <v>165244</v>
      </c>
      <c r="N937">
        <v>35654</v>
      </c>
    </row>
    <row r="938" spans="2:14" x14ac:dyDescent="0.2">
      <c r="B938" s="5" t="s">
        <v>262</v>
      </c>
      <c r="C938">
        <v>1993</v>
      </c>
      <c r="D938">
        <v>4965000</v>
      </c>
      <c r="E938">
        <v>303187</v>
      </c>
      <c r="F938">
        <v>49540</v>
      </c>
      <c r="G938">
        <v>253647</v>
      </c>
      <c r="H938">
        <v>632</v>
      </c>
      <c r="I938">
        <v>2185</v>
      </c>
      <c r="J938">
        <v>21582</v>
      </c>
      <c r="K938">
        <v>25141</v>
      </c>
      <c r="L938">
        <v>56246</v>
      </c>
      <c r="M938">
        <v>163471</v>
      </c>
      <c r="N938">
        <v>33930</v>
      </c>
    </row>
    <row r="939" spans="2:14" x14ac:dyDescent="0.2">
      <c r="B939" s="5" t="s">
        <v>262</v>
      </c>
      <c r="C939">
        <v>1994</v>
      </c>
      <c r="D939">
        <v>5006000</v>
      </c>
      <c r="E939">
        <v>306496</v>
      </c>
      <c r="F939">
        <v>47457</v>
      </c>
      <c r="G939">
        <v>259039</v>
      </c>
      <c r="H939">
        <v>579</v>
      </c>
      <c r="I939">
        <v>2035</v>
      </c>
      <c r="J939">
        <v>20147</v>
      </c>
      <c r="K939">
        <v>24696</v>
      </c>
      <c r="L939">
        <v>52234</v>
      </c>
      <c r="M939">
        <v>168608</v>
      </c>
      <c r="N939">
        <v>38197</v>
      </c>
    </row>
    <row r="940" spans="2:14" x14ac:dyDescent="0.2">
      <c r="B940" s="5" t="s">
        <v>262</v>
      </c>
      <c r="C940">
        <v>1995</v>
      </c>
      <c r="D940">
        <v>5042000</v>
      </c>
      <c r="E940">
        <v>317382</v>
      </c>
      <c r="F940">
        <v>49757</v>
      </c>
      <c r="G940">
        <v>267625</v>
      </c>
      <c r="H940">
        <v>596</v>
      </c>
      <c r="I940">
        <v>2130</v>
      </c>
      <c r="J940">
        <v>21334</v>
      </c>
      <c r="K940">
        <v>25697</v>
      </c>
      <c r="L940">
        <v>53320</v>
      </c>
      <c r="M940">
        <v>178126</v>
      </c>
      <c r="N940">
        <v>36179</v>
      </c>
    </row>
    <row r="941" spans="2:14" x14ac:dyDescent="0.2">
      <c r="B941" s="5" t="s">
        <v>262</v>
      </c>
      <c r="C941">
        <v>1996</v>
      </c>
      <c r="D941">
        <v>5072000</v>
      </c>
      <c r="E941">
        <v>307461</v>
      </c>
      <c r="F941">
        <v>47230</v>
      </c>
      <c r="G941">
        <v>260231</v>
      </c>
      <c r="H941">
        <v>588</v>
      </c>
      <c r="I941">
        <v>1905</v>
      </c>
      <c r="J941">
        <v>19944</v>
      </c>
      <c r="K941">
        <v>24793</v>
      </c>
      <c r="L941">
        <v>50331</v>
      </c>
      <c r="M941">
        <v>173817</v>
      </c>
      <c r="N941">
        <v>36083</v>
      </c>
    </row>
    <row r="942" spans="2:14" x14ac:dyDescent="0.2">
      <c r="B942" s="5" t="s">
        <v>262</v>
      </c>
      <c r="C942">
        <v>1997</v>
      </c>
      <c r="D942">
        <v>5094000</v>
      </c>
      <c r="E942">
        <v>287969</v>
      </c>
      <c r="F942">
        <v>43127</v>
      </c>
      <c r="G942">
        <v>244842</v>
      </c>
      <c r="H942">
        <v>502</v>
      </c>
      <c r="I942">
        <v>1814</v>
      </c>
      <c r="J942">
        <v>17157</v>
      </c>
      <c r="K942">
        <v>23654</v>
      </c>
      <c r="L942">
        <v>47918</v>
      </c>
      <c r="M942">
        <v>166256</v>
      </c>
      <c r="N942">
        <v>30668</v>
      </c>
    </row>
    <row r="943" spans="2:14" x14ac:dyDescent="0.2">
      <c r="B943" s="5" t="s">
        <v>262</v>
      </c>
      <c r="C943">
        <v>1998</v>
      </c>
      <c r="D943">
        <v>5135000</v>
      </c>
      <c r="E943">
        <v>275527</v>
      </c>
      <c r="F943">
        <v>40903</v>
      </c>
      <c r="G943">
        <v>234624</v>
      </c>
      <c r="H943">
        <v>513</v>
      </c>
      <c r="I943">
        <v>1714</v>
      </c>
      <c r="J943">
        <v>15339</v>
      </c>
      <c r="K943">
        <v>23337</v>
      </c>
      <c r="L943">
        <v>47393</v>
      </c>
      <c r="M943">
        <v>159019</v>
      </c>
      <c r="N943">
        <v>28212</v>
      </c>
    </row>
    <row r="944" spans="2:14" x14ac:dyDescent="0.2">
      <c r="B944" s="5" t="s">
        <v>262</v>
      </c>
      <c r="C944">
        <v>1999</v>
      </c>
      <c r="D944">
        <v>5171634</v>
      </c>
      <c r="E944">
        <v>254420</v>
      </c>
      <c r="F944">
        <v>38447</v>
      </c>
      <c r="G944">
        <v>215973</v>
      </c>
      <c r="H944">
        <v>465</v>
      </c>
      <c r="I944">
        <v>1551</v>
      </c>
      <c r="J944">
        <v>13636</v>
      </c>
      <c r="K944">
        <v>22795</v>
      </c>
      <c r="L944">
        <v>43230</v>
      </c>
      <c r="M944">
        <v>147296</v>
      </c>
      <c r="N944">
        <v>25447</v>
      </c>
    </row>
    <row r="945" spans="2:14" x14ac:dyDescent="0.2">
      <c r="B945" s="5" t="s">
        <v>262</v>
      </c>
      <c r="C945">
        <v>2000</v>
      </c>
      <c r="D945">
        <v>5296486</v>
      </c>
      <c r="E945">
        <v>255085</v>
      </c>
      <c r="F945">
        <v>41663</v>
      </c>
      <c r="G945">
        <v>213422</v>
      </c>
      <c r="H945">
        <v>430</v>
      </c>
      <c r="I945">
        <v>1543</v>
      </c>
      <c r="J945">
        <v>13560</v>
      </c>
      <c r="K945">
        <v>26130</v>
      </c>
      <c r="L945">
        <v>39426</v>
      </c>
      <c r="M945">
        <v>145423</v>
      </c>
      <c r="N945">
        <v>28573</v>
      </c>
    </row>
    <row r="946" spans="2:14" x14ac:dyDescent="0.2">
      <c r="B946" s="5" t="s">
        <v>262</v>
      </c>
      <c r="C946">
        <v>2001</v>
      </c>
      <c r="D946">
        <v>5375156</v>
      </c>
      <c r="E946">
        <v>261600</v>
      </c>
      <c r="F946">
        <v>42088</v>
      </c>
      <c r="G946">
        <v>219512</v>
      </c>
      <c r="H946">
        <v>446</v>
      </c>
      <c r="I946">
        <v>1449</v>
      </c>
      <c r="J946">
        <v>13525</v>
      </c>
      <c r="K946">
        <v>26668</v>
      </c>
      <c r="L946">
        <v>41553</v>
      </c>
      <c r="M946">
        <v>145934</v>
      </c>
      <c r="N946">
        <v>32025</v>
      </c>
    </row>
    <row r="947" spans="2:14" x14ac:dyDescent="0.2">
      <c r="B947" s="5" t="s">
        <v>262</v>
      </c>
      <c r="C947">
        <v>2002</v>
      </c>
      <c r="D947">
        <v>5458137</v>
      </c>
      <c r="E947">
        <v>259120</v>
      </c>
      <c r="F947">
        <v>42015</v>
      </c>
      <c r="G947">
        <v>217105</v>
      </c>
      <c r="H947">
        <v>513</v>
      </c>
      <c r="I947">
        <v>1370</v>
      </c>
      <c r="J947">
        <v>13417</v>
      </c>
      <c r="K947">
        <v>26715</v>
      </c>
      <c r="L947">
        <v>39765</v>
      </c>
      <c r="M947">
        <v>143320</v>
      </c>
      <c r="N947">
        <v>34020</v>
      </c>
    </row>
    <row r="948" spans="2:14" x14ac:dyDescent="0.2">
      <c r="B948" s="5" t="s">
        <v>262</v>
      </c>
      <c r="C948">
        <v>2003</v>
      </c>
      <c r="D948">
        <v>5508909</v>
      </c>
      <c r="E948">
        <v>248196</v>
      </c>
      <c r="F948">
        <v>38778</v>
      </c>
      <c r="G948">
        <v>209418</v>
      </c>
      <c r="H948">
        <v>525</v>
      </c>
      <c r="I948">
        <v>1358</v>
      </c>
      <c r="J948">
        <v>13302</v>
      </c>
      <c r="K948">
        <v>23593</v>
      </c>
      <c r="L948">
        <v>38641</v>
      </c>
      <c r="M948">
        <v>134372</v>
      </c>
      <c r="N948">
        <v>36405</v>
      </c>
    </row>
    <row r="949" spans="2:14" x14ac:dyDescent="0.2">
      <c r="B949" s="5" t="s">
        <v>262</v>
      </c>
      <c r="C949">
        <v>2004</v>
      </c>
      <c r="D949">
        <v>5558058</v>
      </c>
      <c r="E949">
        <v>241258</v>
      </c>
      <c r="F949">
        <v>38932</v>
      </c>
      <c r="G949">
        <v>202326</v>
      </c>
      <c r="H949">
        <v>521</v>
      </c>
      <c r="I949">
        <v>1316</v>
      </c>
      <c r="J949">
        <v>12761</v>
      </c>
      <c r="K949">
        <v>24334</v>
      </c>
      <c r="L949">
        <v>36682</v>
      </c>
      <c r="M949">
        <v>129786</v>
      </c>
      <c r="N949">
        <v>35858</v>
      </c>
    </row>
    <row r="950" spans="2:14" x14ac:dyDescent="0.2">
      <c r="B950" s="5" t="s">
        <v>263</v>
      </c>
      <c r="C950">
        <v>1960</v>
      </c>
      <c r="D950">
        <v>969265</v>
      </c>
      <c r="E950">
        <v>11517</v>
      </c>
      <c r="F950">
        <v>289</v>
      </c>
      <c r="G950">
        <v>11228</v>
      </c>
      <c r="H950">
        <v>16</v>
      </c>
      <c r="I950">
        <v>48</v>
      </c>
      <c r="J950">
        <v>77</v>
      </c>
      <c r="K950">
        <v>148</v>
      </c>
      <c r="L950">
        <v>2702</v>
      </c>
      <c r="M950">
        <v>7334</v>
      </c>
      <c r="N950">
        <v>1192</v>
      </c>
    </row>
    <row r="951" spans="2:14" x14ac:dyDescent="0.2">
      <c r="B951" s="5" t="s">
        <v>263</v>
      </c>
      <c r="C951">
        <v>1961</v>
      </c>
      <c r="D951">
        <v>992000</v>
      </c>
      <c r="E951">
        <v>11059</v>
      </c>
      <c r="F951">
        <v>334</v>
      </c>
      <c r="G951">
        <v>10725</v>
      </c>
      <c r="H951">
        <v>16</v>
      </c>
      <c r="I951">
        <v>58</v>
      </c>
      <c r="J951">
        <v>87</v>
      </c>
      <c r="K951">
        <v>173</v>
      </c>
      <c r="L951">
        <v>2969</v>
      </c>
      <c r="M951">
        <v>7002</v>
      </c>
      <c r="N951">
        <v>754</v>
      </c>
    </row>
    <row r="952" spans="2:14" x14ac:dyDescent="0.2">
      <c r="B952" s="5" t="s">
        <v>263</v>
      </c>
      <c r="C952">
        <v>1962</v>
      </c>
      <c r="D952">
        <v>999000</v>
      </c>
      <c r="E952">
        <v>11899</v>
      </c>
      <c r="F952">
        <v>277</v>
      </c>
      <c r="G952">
        <v>11622</v>
      </c>
      <c r="H952">
        <v>14</v>
      </c>
      <c r="I952">
        <v>28</v>
      </c>
      <c r="J952">
        <v>78</v>
      </c>
      <c r="K952">
        <v>157</v>
      </c>
      <c r="L952">
        <v>3073</v>
      </c>
      <c r="M952">
        <v>7653</v>
      </c>
      <c r="N952">
        <v>896</v>
      </c>
    </row>
    <row r="953" spans="2:14" x14ac:dyDescent="0.2">
      <c r="B953" s="5" t="s">
        <v>263</v>
      </c>
      <c r="C953">
        <v>1963</v>
      </c>
      <c r="D953">
        <v>982000</v>
      </c>
      <c r="E953">
        <v>11522</v>
      </c>
      <c r="F953">
        <v>306</v>
      </c>
      <c r="G953">
        <v>11216</v>
      </c>
      <c r="H953">
        <v>19</v>
      </c>
      <c r="I953">
        <v>36</v>
      </c>
      <c r="J953">
        <v>64</v>
      </c>
      <c r="K953">
        <v>187</v>
      </c>
      <c r="L953">
        <v>2972</v>
      </c>
      <c r="M953">
        <v>7246</v>
      </c>
      <c r="N953">
        <v>998</v>
      </c>
    </row>
    <row r="954" spans="2:14" x14ac:dyDescent="0.2">
      <c r="B954" s="5" t="s">
        <v>263</v>
      </c>
      <c r="C954">
        <v>1964</v>
      </c>
      <c r="D954">
        <v>989000</v>
      </c>
      <c r="E954">
        <v>13867</v>
      </c>
      <c r="F954">
        <v>506</v>
      </c>
      <c r="G954">
        <v>13361</v>
      </c>
      <c r="H954">
        <v>15</v>
      </c>
      <c r="I954">
        <v>77</v>
      </c>
      <c r="J954">
        <v>75</v>
      </c>
      <c r="K954">
        <v>339</v>
      </c>
      <c r="L954">
        <v>3688</v>
      </c>
      <c r="M954">
        <v>8573</v>
      </c>
      <c r="N954">
        <v>1100</v>
      </c>
    </row>
    <row r="955" spans="2:14" x14ac:dyDescent="0.2">
      <c r="B955" s="5" t="s">
        <v>263</v>
      </c>
      <c r="C955">
        <v>1965</v>
      </c>
      <c r="D955">
        <v>993000</v>
      </c>
      <c r="E955">
        <v>14062</v>
      </c>
      <c r="F955">
        <v>437</v>
      </c>
      <c r="G955">
        <v>13625</v>
      </c>
      <c r="H955">
        <v>21</v>
      </c>
      <c r="I955">
        <v>43</v>
      </c>
      <c r="J955">
        <v>40</v>
      </c>
      <c r="K955">
        <v>333</v>
      </c>
      <c r="L955">
        <v>4021</v>
      </c>
      <c r="M955">
        <v>8671</v>
      </c>
      <c r="N955">
        <v>933</v>
      </c>
    </row>
    <row r="956" spans="2:14" x14ac:dyDescent="0.2">
      <c r="B956" s="5" t="s">
        <v>263</v>
      </c>
      <c r="C956">
        <v>1966</v>
      </c>
      <c r="D956">
        <v>983000</v>
      </c>
      <c r="E956">
        <v>14029</v>
      </c>
      <c r="F956">
        <v>486</v>
      </c>
      <c r="G956">
        <v>13543</v>
      </c>
      <c r="H956">
        <v>22</v>
      </c>
      <c r="I956">
        <v>48</v>
      </c>
      <c r="J956">
        <v>58</v>
      </c>
      <c r="K956">
        <v>358</v>
      </c>
      <c r="L956">
        <v>3578</v>
      </c>
      <c r="M956">
        <v>8917</v>
      </c>
      <c r="N956">
        <v>1048</v>
      </c>
    </row>
    <row r="957" spans="2:14" x14ac:dyDescent="0.2">
      <c r="B957" s="5" t="s">
        <v>263</v>
      </c>
      <c r="C957">
        <v>1967</v>
      </c>
      <c r="D957">
        <v>973000</v>
      </c>
      <c r="E957">
        <v>15791</v>
      </c>
      <c r="F957">
        <v>621</v>
      </c>
      <c r="G957">
        <v>15170</v>
      </c>
      <c r="H957">
        <v>4</v>
      </c>
      <c r="I957">
        <v>58</v>
      </c>
      <c r="J957">
        <v>94</v>
      </c>
      <c r="K957">
        <v>465</v>
      </c>
      <c r="L957">
        <v>4452</v>
      </c>
      <c r="M957">
        <v>9637</v>
      </c>
      <c r="N957">
        <v>1081</v>
      </c>
    </row>
    <row r="958" spans="2:14" x14ac:dyDescent="0.2">
      <c r="B958" s="5" t="s">
        <v>263</v>
      </c>
      <c r="C958">
        <v>1968</v>
      </c>
      <c r="D958">
        <v>979000</v>
      </c>
      <c r="E958">
        <v>16468</v>
      </c>
      <c r="F958">
        <v>633</v>
      </c>
      <c r="G958">
        <v>15835</v>
      </c>
      <c r="H958">
        <v>29</v>
      </c>
      <c r="I958">
        <v>66</v>
      </c>
      <c r="J958">
        <v>86</v>
      </c>
      <c r="K958">
        <v>452</v>
      </c>
      <c r="L958">
        <v>5029</v>
      </c>
      <c r="M958">
        <v>9497</v>
      </c>
      <c r="N958">
        <v>1309</v>
      </c>
    </row>
    <row r="959" spans="2:14" x14ac:dyDescent="0.2">
      <c r="B959" s="5" t="s">
        <v>263</v>
      </c>
      <c r="C959">
        <v>1969</v>
      </c>
      <c r="D959">
        <v>978000</v>
      </c>
      <c r="E959">
        <v>18985</v>
      </c>
      <c r="F959">
        <v>733</v>
      </c>
      <c r="G959">
        <v>18252</v>
      </c>
      <c r="H959">
        <v>16</v>
      </c>
      <c r="I959">
        <v>58</v>
      </c>
      <c r="J959">
        <v>111</v>
      </c>
      <c r="K959">
        <v>548</v>
      </c>
      <c r="L959">
        <v>5672</v>
      </c>
      <c r="M959">
        <v>11176</v>
      </c>
      <c r="N959">
        <v>1404</v>
      </c>
    </row>
    <row r="960" spans="2:14" x14ac:dyDescent="0.2">
      <c r="B960" s="5" t="s">
        <v>263</v>
      </c>
      <c r="C960">
        <v>1970</v>
      </c>
      <c r="D960">
        <v>993663</v>
      </c>
      <c r="E960">
        <v>20469</v>
      </c>
      <c r="F960">
        <v>887</v>
      </c>
      <c r="G960">
        <v>19582</v>
      </c>
      <c r="H960">
        <v>15</v>
      </c>
      <c r="I960">
        <v>70</v>
      </c>
      <c r="J960">
        <v>125</v>
      </c>
      <c r="K960">
        <v>677</v>
      </c>
      <c r="L960">
        <v>6345</v>
      </c>
      <c r="M960">
        <v>11721</v>
      </c>
      <c r="N960">
        <v>1516</v>
      </c>
    </row>
    <row r="961" spans="2:14" x14ac:dyDescent="0.2">
      <c r="B961" s="5" t="s">
        <v>263</v>
      </c>
      <c r="C961">
        <v>1971</v>
      </c>
      <c r="D961">
        <v>1003000</v>
      </c>
      <c r="E961">
        <v>23232</v>
      </c>
      <c r="F961">
        <v>903</v>
      </c>
      <c r="G961">
        <v>22329</v>
      </c>
      <c r="H961">
        <v>20</v>
      </c>
      <c r="I961">
        <v>74</v>
      </c>
      <c r="J961">
        <v>144</v>
      </c>
      <c r="K961">
        <v>665</v>
      </c>
      <c r="L961">
        <v>7529</v>
      </c>
      <c r="M961">
        <v>13318</v>
      </c>
      <c r="N961">
        <v>1482</v>
      </c>
    </row>
    <row r="962" spans="2:14" x14ac:dyDescent="0.2">
      <c r="B962" s="5" t="s">
        <v>263</v>
      </c>
      <c r="C962">
        <v>1972</v>
      </c>
      <c r="D962">
        <v>1029000</v>
      </c>
      <c r="E962">
        <v>26657</v>
      </c>
      <c r="F962">
        <v>1143</v>
      </c>
      <c r="G962">
        <v>25514</v>
      </c>
      <c r="H962">
        <v>55</v>
      </c>
      <c r="I962">
        <v>80</v>
      </c>
      <c r="J962">
        <v>217</v>
      </c>
      <c r="K962">
        <v>791</v>
      </c>
      <c r="L962">
        <v>8155</v>
      </c>
      <c r="M962">
        <v>15688</v>
      </c>
      <c r="N962">
        <v>1671</v>
      </c>
    </row>
    <row r="963" spans="2:14" x14ac:dyDescent="0.2">
      <c r="B963" s="5" t="s">
        <v>263</v>
      </c>
      <c r="C963">
        <v>1973</v>
      </c>
      <c r="D963">
        <v>1028000</v>
      </c>
      <c r="E963">
        <v>29220</v>
      </c>
      <c r="F963">
        <v>1258</v>
      </c>
      <c r="G963">
        <v>27962</v>
      </c>
      <c r="H963">
        <v>22</v>
      </c>
      <c r="I963">
        <v>80</v>
      </c>
      <c r="J963">
        <v>213</v>
      </c>
      <c r="K963">
        <v>943</v>
      </c>
      <c r="L963">
        <v>10007</v>
      </c>
      <c r="M963">
        <v>16107</v>
      </c>
      <c r="N963">
        <v>1848</v>
      </c>
    </row>
    <row r="964" spans="2:14" x14ac:dyDescent="0.2">
      <c r="B964" s="5" t="s">
        <v>263</v>
      </c>
      <c r="C964">
        <v>1974</v>
      </c>
      <c r="D964">
        <v>1047000</v>
      </c>
      <c r="E964">
        <v>37694</v>
      </c>
      <c r="F964">
        <v>1440</v>
      </c>
      <c r="G964">
        <v>36254</v>
      </c>
      <c r="H964">
        <v>30</v>
      </c>
      <c r="I964">
        <v>91</v>
      </c>
      <c r="J964">
        <v>292</v>
      </c>
      <c r="K964">
        <v>1027</v>
      </c>
      <c r="L964">
        <v>13809</v>
      </c>
      <c r="M964">
        <v>20375</v>
      </c>
      <c r="N964">
        <v>2070</v>
      </c>
    </row>
    <row r="965" spans="2:14" x14ac:dyDescent="0.2">
      <c r="B965" s="5" t="s">
        <v>263</v>
      </c>
      <c r="C965">
        <v>1975</v>
      </c>
      <c r="D965">
        <v>1059000</v>
      </c>
      <c r="E965">
        <v>41932</v>
      </c>
      <c r="F965">
        <v>2324</v>
      </c>
      <c r="G965">
        <v>39608</v>
      </c>
      <c r="H965">
        <v>30</v>
      </c>
      <c r="I965">
        <v>110</v>
      </c>
      <c r="J965">
        <v>386</v>
      </c>
      <c r="K965">
        <v>1798</v>
      </c>
      <c r="L965">
        <v>14418</v>
      </c>
      <c r="M965">
        <v>22958</v>
      </c>
      <c r="N965">
        <v>2232</v>
      </c>
    </row>
    <row r="966" spans="2:14" x14ac:dyDescent="0.2">
      <c r="B966" s="5" t="s">
        <v>263</v>
      </c>
      <c r="C966">
        <v>1976</v>
      </c>
      <c r="D966">
        <v>1070000</v>
      </c>
      <c r="E966">
        <v>43703</v>
      </c>
      <c r="F966">
        <v>2354</v>
      </c>
      <c r="G966">
        <v>41349</v>
      </c>
      <c r="H966">
        <v>29</v>
      </c>
      <c r="I966">
        <v>106</v>
      </c>
      <c r="J966">
        <v>406</v>
      </c>
      <c r="K966">
        <v>1813</v>
      </c>
      <c r="L966">
        <v>14051</v>
      </c>
      <c r="M966">
        <v>25011</v>
      </c>
      <c r="N966">
        <v>2287</v>
      </c>
    </row>
    <row r="967" spans="2:14" x14ac:dyDescent="0.2">
      <c r="B967" s="5" t="s">
        <v>263</v>
      </c>
      <c r="C967">
        <v>1977</v>
      </c>
      <c r="D967">
        <v>1085000</v>
      </c>
      <c r="E967">
        <v>44218</v>
      </c>
      <c r="F967">
        <v>2438</v>
      </c>
      <c r="G967">
        <v>41780</v>
      </c>
      <c r="H967">
        <v>26</v>
      </c>
      <c r="I967">
        <v>147</v>
      </c>
      <c r="J967">
        <v>420</v>
      </c>
      <c r="K967">
        <v>1845</v>
      </c>
      <c r="L967">
        <v>13596</v>
      </c>
      <c r="M967">
        <v>25505</v>
      </c>
      <c r="N967">
        <v>2679</v>
      </c>
    </row>
    <row r="968" spans="2:14" x14ac:dyDescent="0.2">
      <c r="B968" s="5" t="s">
        <v>263</v>
      </c>
      <c r="C968">
        <v>1978</v>
      </c>
      <c r="D968">
        <v>1091000</v>
      </c>
      <c r="E968">
        <v>45151</v>
      </c>
      <c r="F968">
        <v>2266</v>
      </c>
      <c r="G968">
        <v>42885</v>
      </c>
      <c r="H968">
        <v>30</v>
      </c>
      <c r="I968">
        <v>121</v>
      </c>
      <c r="J968">
        <v>359</v>
      </c>
      <c r="K968">
        <v>1756</v>
      </c>
      <c r="L968">
        <v>13542</v>
      </c>
      <c r="M968">
        <v>26579</v>
      </c>
      <c r="N968">
        <v>2764</v>
      </c>
    </row>
    <row r="969" spans="2:14" x14ac:dyDescent="0.2">
      <c r="B969" s="5" t="s">
        <v>263</v>
      </c>
      <c r="C969">
        <v>1979</v>
      </c>
      <c r="D969">
        <v>1097000</v>
      </c>
      <c r="E969">
        <v>47251</v>
      </c>
      <c r="F969">
        <v>2221</v>
      </c>
      <c r="G969">
        <v>45030</v>
      </c>
      <c r="H969">
        <v>31</v>
      </c>
      <c r="I969">
        <v>131</v>
      </c>
      <c r="J969">
        <v>349</v>
      </c>
      <c r="K969">
        <v>1710</v>
      </c>
      <c r="L969">
        <v>12592</v>
      </c>
      <c r="M969">
        <v>29828</v>
      </c>
      <c r="N969">
        <v>2610</v>
      </c>
    </row>
    <row r="970" spans="2:14" x14ac:dyDescent="0.2">
      <c r="B970" s="5" t="s">
        <v>263</v>
      </c>
      <c r="C970">
        <v>1980</v>
      </c>
      <c r="D970">
        <v>1123670</v>
      </c>
      <c r="E970">
        <v>49077</v>
      </c>
      <c r="F970">
        <v>2173</v>
      </c>
      <c r="G970">
        <v>46904</v>
      </c>
      <c r="H970">
        <v>32</v>
      </c>
      <c r="I970">
        <v>145</v>
      </c>
      <c r="J970">
        <v>346</v>
      </c>
      <c r="K970">
        <v>1650</v>
      </c>
      <c r="L970">
        <v>13291</v>
      </c>
      <c r="M970">
        <v>31151</v>
      </c>
      <c r="N970">
        <v>2462</v>
      </c>
    </row>
    <row r="971" spans="2:14" x14ac:dyDescent="0.2">
      <c r="B971" s="5" t="s">
        <v>263</v>
      </c>
      <c r="C971">
        <v>1981</v>
      </c>
      <c r="D971">
        <v>1132000</v>
      </c>
      <c r="E971">
        <v>48034</v>
      </c>
      <c r="F971">
        <v>2214</v>
      </c>
      <c r="G971">
        <v>45820</v>
      </c>
      <c r="H971">
        <v>36</v>
      </c>
      <c r="I971">
        <v>145</v>
      </c>
      <c r="J971">
        <v>368</v>
      </c>
      <c r="K971">
        <v>1665</v>
      </c>
      <c r="L971">
        <v>14081</v>
      </c>
      <c r="M971">
        <v>29545</v>
      </c>
      <c r="N971">
        <v>2194</v>
      </c>
    </row>
    <row r="972" spans="2:14" x14ac:dyDescent="0.2">
      <c r="B972" s="5" t="s">
        <v>263</v>
      </c>
      <c r="C972">
        <v>1982</v>
      </c>
      <c r="D972">
        <v>1133000</v>
      </c>
      <c r="E972">
        <v>43731</v>
      </c>
      <c r="F972">
        <v>1847</v>
      </c>
      <c r="G972">
        <v>41884</v>
      </c>
      <c r="H972">
        <v>24</v>
      </c>
      <c r="I972">
        <v>152</v>
      </c>
      <c r="J972">
        <v>345</v>
      </c>
      <c r="K972">
        <v>1326</v>
      </c>
      <c r="L972">
        <v>11862</v>
      </c>
      <c r="M972">
        <v>27863</v>
      </c>
      <c r="N972">
        <v>2159</v>
      </c>
    </row>
    <row r="973" spans="2:14" x14ac:dyDescent="0.2">
      <c r="B973" s="5" t="s">
        <v>263</v>
      </c>
      <c r="C973">
        <v>1983</v>
      </c>
      <c r="D973">
        <v>1146000</v>
      </c>
      <c r="E973">
        <v>42186</v>
      </c>
      <c r="F973">
        <v>1829</v>
      </c>
      <c r="G973">
        <v>40357</v>
      </c>
      <c r="H973">
        <v>24</v>
      </c>
      <c r="I973">
        <v>193</v>
      </c>
      <c r="J973">
        <v>311</v>
      </c>
      <c r="K973">
        <v>1301</v>
      </c>
      <c r="L973">
        <v>11415</v>
      </c>
      <c r="M973">
        <v>27022</v>
      </c>
      <c r="N973">
        <v>1920</v>
      </c>
    </row>
    <row r="974" spans="2:14" x14ac:dyDescent="0.2">
      <c r="B974" s="5" t="s">
        <v>263</v>
      </c>
      <c r="C974">
        <v>1984</v>
      </c>
      <c r="D974">
        <v>1156000</v>
      </c>
      <c r="E974">
        <v>40776</v>
      </c>
      <c r="F974">
        <v>1832</v>
      </c>
      <c r="G974">
        <v>38944</v>
      </c>
      <c r="H974">
        <v>20</v>
      </c>
      <c r="I974">
        <v>155</v>
      </c>
      <c r="J974">
        <v>305</v>
      </c>
      <c r="K974">
        <v>1352</v>
      </c>
      <c r="L974">
        <v>10267</v>
      </c>
      <c r="M974">
        <v>26811</v>
      </c>
      <c r="N974">
        <v>1866</v>
      </c>
    </row>
    <row r="975" spans="2:14" x14ac:dyDescent="0.2">
      <c r="B975" s="5" t="s">
        <v>263</v>
      </c>
      <c r="C975">
        <v>1985</v>
      </c>
      <c r="D975">
        <v>1164000</v>
      </c>
      <c r="E975">
        <v>42739</v>
      </c>
      <c r="F975">
        <v>1950</v>
      </c>
      <c r="G975">
        <v>40789</v>
      </c>
      <c r="H975">
        <v>28</v>
      </c>
      <c r="I975">
        <v>167</v>
      </c>
      <c r="J975">
        <v>284</v>
      </c>
      <c r="K975">
        <v>1471</v>
      </c>
      <c r="L975">
        <v>10607</v>
      </c>
      <c r="M975">
        <v>28260</v>
      </c>
      <c r="N975">
        <v>1922</v>
      </c>
    </row>
    <row r="976" spans="2:14" x14ac:dyDescent="0.2">
      <c r="B976" s="5" t="s">
        <v>263</v>
      </c>
      <c r="C976">
        <v>1986</v>
      </c>
      <c r="D976">
        <v>1174000</v>
      </c>
      <c r="E976">
        <v>40635</v>
      </c>
      <c r="F976">
        <v>1726</v>
      </c>
      <c r="G976">
        <v>38909</v>
      </c>
      <c r="H976">
        <v>23</v>
      </c>
      <c r="I976">
        <v>174</v>
      </c>
      <c r="J976">
        <v>328</v>
      </c>
      <c r="K976">
        <v>1201</v>
      </c>
      <c r="L976">
        <v>9433</v>
      </c>
      <c r="M976">
        <v>27548</v>
      </c>
      <c r="N976">
        <v>1928</v>
      </c>
    </row>
    <row r="977" spans="2:14" x14ac:dyDescent="0.2">
      <c r="B977" s="5" t="s">
        <v>263</v>
      </c>
      <c r="C977">
        <v>1987</v>
      </c>
      <c r="D977">
        <v>1187000</v>
      </c>
      <c r="E977">
        <v>41928</v>
      </c>
      <c r="F977">
        <v>1806</v>
      </c>
      <c r="G977">
        <v>40122</v>
      </c>
      <c r="H977">
        <v>30</v>
      </c>
      <c r="I977">
        <v>186</v>
      </c>
      <c r="J977">
        <v>304</v>
      </c>
      <c r="K977">
        <v>1286</v>
      </c>
      <c r="L977">
        <v>9148</v>
      </c>
      <c r="M977">
        <v>28916</v>
      </c>
      <c r="N977">
        <v>2058</v>
      </c>
    </row>
    <row r="978" spans="2:14" x14ac:dyDescent="0.2">
      <c r="B978" s="5" t="s">
        <v>263</v>
      </c>
      <c r="C978">
        <v>1988</v>
      </c>
      <c r="D978">
        <v>1206000</v>
      </c>
      <c r="E978">
        <v>43147</v>
      </c>
      <c r="F978">
        <v>1898</v>
      </c>
      <c r="G978">
        <v>41249</v>
      </c>
      <c r="H978">
        <v>37</v>
      </c>
      <c r="I978">
        <v>224</v>
      </c>
      <c r="J978">
        <v>311</v>
      </c>
      <c r="K978">
        <v>1326</v>
      </c>
      <c r="L978">
        <v>9852</v>
      </c>
      <c r="M978">
        <v>28928</v>
      </c>
      <c r="N978">
        <v>2469</v>
      </c>
    </row>
    <row r="979" spans="2:14" x14ac:dyDescent="0.2">
      <c r="B979" s="5" t="s">
        <v>263</v>
      </c>
      <c r="C979">
        <v>1989</v>
      </c>
      <c r="D979">
        <v>1222000</v>
      </c>
      <c r="E979">
        <v>43792</v>
      </c>
      <c r="F979">
        <v>1676</v>
      </c>
      <c r="G979">
        <v>42116</v>
      </c>
      <c r="H979">
        <v>39</v>
      </c>
      <c r="I979">
        <v>229</v>
      </c>
      <c r="J979">
        <v>293</v>
      </c>
      <c r="K979">
        <v>1115</v>
      </c>
      <c r="L979">
        <v>9810</v>
      </c>
      <c r="M979">
        <v>30067</v>
      </c>
      <c r="N979">
        <v>2239</v>
      </c>
    </row>
    <row r="980" spans="2:14" x14ac:dyDescent="0.2">
      <c r="B980" s="5" t="s">
        <v>263</v>
      </c>
      <c r="C980">
        <v>1990</v>
      </c>
      <c r="D980">
        <v>1227928</v>
      </c>
      <c r="E980">
        <v>45406</v>
      </c>
      <c r="F980">
        <v>1759</v>
      </c>
      <c r="G980">
        <v>43647</v>
      </c>
      <c r="H980">
        <v>30</v>
      </c>
      <c r="I980">
        <v>242</v>
      </c>
      <c r="J980">
        <v>308</v>
      </c>
      <c r="K980">
        <v>1179</v>
      </c>
      <c r="L980">
        <v>10106</v>
      </c>
      <c r="M980">
        <v>31372</v>
      </c>
      <c r="N980">
        <v>2169</v>
      </c>
    </row>
    <row r="981" spans="2:14" x14ac:dyDescent="0.2">
      <c r="B981" s="5" t="s">
        <v>263</v>
      </c>
      <c r="C981">
        <v>1991</v>
      </c>
      <c r="D981">
        <v>1235000</v>
      </c>
      <c r="E981">
        <v>46531</v>
      </c>
      <c r="F981">
        <v>1631</v>
      </c>
      <c r="G981">
        <v>44900</v>
      </c>
      <c r="H981">
        <v>15</v>
      </c>
      <c r="I981">
        <v>270</v>
      </c>
      <c r="J981">
        <v>280</v>
      </c>
      <c r="K981">
        <v>1066</v>
      </c>
      <c r="L981">
        <v>11146</v>
      </c>
      <c r="M981">
        <v>31737</v>
      </c>
      <c r="N981">
        <v>2017</v>
      </c>
    </row>
    <row r="982" spans="2:14" x14ac:dyDescent="0.2">
      <c r="B982" s="5" t="s">
        <v>263</v>
      </c>
      <c r="C982">
        <v>1992</v>
      </c>
      <c r="D982">
        <v>1235000</v>
      </c>
      <c r="E982">
        <v>43516</v>
      </c>
      <c r="F982">
        <v>1616</v>
      </c>
      <c r="G982">
        <v>41900</v>
      </c>
      <c r="H982">
        <v>21</v>
      </c>
      <c r="I982">
        <v>294</v>
      </c>
      <c r="J982">
        <v>288</v>
      </c>
      <c r="K982">
        <v>1013</v>
      </c>
      <c r="L982">
        <v>10156</v>
      </c>
      <c r="M982">
        <v>29966</v>
      </c>
      <c r="N982">
        <v>1778</v>
      </c>
    </row>
    <row r="983" spans="2:14" x14ac:dyDescent="0.2">
      <c r="B983" s="5" t="s">
        <v>263</v>
      </c>
      <c r="C983">
        <v>1993</v>
      </c>
      <c r="D983">
        <v>1239000</v>
      </c>
      <c r="E983">
        <v>39077</v>
      </c>
      <c r="F983">
        <v>1558</v>
      </c>
      <c r="G983">
        <v>37519</v>
      </c>
      <c r="H983">
        <v>20</v>
      </c>
      <c r="I983">
        <v>329</v>
      </c>
      <c r="J983">
        <v>264</v>
      </c>
      <c r="K983">
        <v>945</v>
      </c>
      <c r="L983">
        <v>8909</v>
      </c>
      <c r="M983">
        <v>26945</v>
      </c>
      <c r="N983">
        <v>1665</v>
      </c>
    </row>
    <row r="984" spans="2:14" x14ac:dyDescent="0.2">
      <c r="B984" s="5" t="s">
        <v>263</v>
      </c>
      <c r="C984">
        <v>1994</v>
      </c>
      <c r="D984">
        <v>1240000</v>
      </c>
      <c r="E984">
        <v>40582</v>
      </c>
      <c r="F984">
        <v>1611</v>
      </c>
      <c r="G984">
        <v>38971</v>
      </c>
      <c r="H984">
        <v>28</v>
      </c>
      <c r="I984">
        <v>318</v>
      </c>
      <c r="J984">
        <v>278</v>
      </c>
      <c r="K984">
        <v>987</v>
      </c>
      <c r="L984">
        <v>8938</v>
      </c>
      <c r="M984">
        <v>28257</v>
      </c>
      <c r="N984">
        <v>1776</v>
      </c>
    </row>
    <row r="985" spans="2:14" x14ac:dyDescent="0.2">
      <c r="B985" s="5" t="s">
        <v>263</v>
      </c>
      <c r="C985">
        <v>1995</v>
      </c>
      <c r="D985">
        <v>1241000</v>
      </c>
      <c r="E985">
        <v>40763</v>
      </c>
      <c r="F985">
        <v>1631</v>
      </c>
      <c r="G985">
        <v>39132</v>
      </c>
      <c r="H985">
        <v>25</v>
      </c>
      <c r="I985">
        <v>265</v>
      </c>
      <c r="J985">
        <v>334</v>
      </c>
      <c r="K985">
        <v>1007</v>
      </c>
      <c r="L985">
        <v>9015</v>
      </c>
      <c r="M985">
        <v>28444</v>
      </c>
      <c r="N985">
        <v>1673</v>
      </c>
    </row>
    <row r="986" spans="2:14" x14ac:dyDescent="0.2">
      <c r="B986" s="5" t="s">
        <v>263</v>
      </c>
      <c r="C986">
        <v>1996</v>
      </c>
      <c r="D986">
        <v>1243000</v>
      </c>
      <c r="E986">
        <v>42189</v>
      </c>
      <c r="F986">
        <v>1553</v>
      </c>
      <c r="G986">
        <v>40636</v>
      </c>
      <c r="H986">
        <v>25</v>
      </c>
      <c r="I986">
        <v>260</v>
      </c>
      <c r="J986">
        <v>292</v>
      </c>
      <c r="K986">
        <v>976</v>
      </c>
      <c r="L986">
        <v>9303</v>
      </c>
      <c r="M986">
        <v>29557</v>
      </c>
      <c r="N986">
        <v>1776</v>
      </c>
    </row>
    <row r="987" spans="2:14" x14ac:dyDescent="0.2">
      <c r="B987" s="5" t="s">
        <v>263</v>
      </c>
      <c r="C987">
        <v>1997</v>
      </c>
      <c r="D987">
        <v>1242000</v>
      </c>
      <c r="E987">
        <v>38896</v>
      </c>
      <c r="F987">
        <v>1500</v>
      </c>
      <c r="G987">
        <v>37396</v>
      </c>
      <c r="H987">
        <v>25</v>
      </c>
      <c r="I987">
        <v>254</v>
      </c>
      <c r="J987">
        <v>257</v>
      </c>
      <c r="K987">
        <v>964</v>
      </c>
      <c r="L987">
        <v>8241</v>
      </c>
      <c r="M987">
        <v>27513</v>
      </c>
      <c r="N987">
        <v>1642</v>
      </c>
    </row>
    <row r="988" spans="2:14" x14ac:dyDescent="0.2">
      <c r="B988" s="5" t="s">
        <v>263</v>
      </c>
      <c r="C988">
        <v>1998</v>
      </c>
      <c r="D988">
        <v>1244000</v>
      </c>
      <c r="E988">
        <v>37826</v>
      </c>
      <c r="F988">
        <v>1565</v>
      </c>
      <c r="G988">
        <v>36261</v>
      </c>
      <c r="H988">
        <v>25</v>
      </c>
      <c r="I988">
        <v>225</v>
      </c>
      <c r="J988">
        <v>263</v>
      </c>
      <c r="K988">
        <v>1052</v>
      </c>
      <c r="L988">
        <v>8295</v>
      </c>
      <c r="M988">
        <v>26457</v>
      </c>
      <c r="N988">
        <v>1509</v>
      </c>
    </row>
    <row r="989" spans="2:14" x14ac:dyDescent="0.2">
      <c r="B989" s="5" t="s">
        <v>263</v>
      </c>
      <c r="C989">
        <v>1999</v>
      </c>
      <c r="D989">
        <v>1253040</v>
      </c>
      <c r="E989">
        <v>36022</v>
      </c>
      <c r="F989">
        <v>1404</v>
      </c>
      <c r="G989">
        <v>34618</v>
      </c>
      <c r="H989">
        <v>25</v>
      </c>
      <c r="I989">
        <v>239</v>
      </c>
      <c r="J989">
        <v>243</v>
      </c>
      <c r="K989">
        <v>897</v>
      </c>
      <c r="L989">
        <v>7532</v>
      </c>
      <c r="M989">
        <v>25392</v>
      </c>
      <c r="N989">
        <v>1694</v>
      </c>
    </row>
    <row r="990" spans="2:14" x14ac:dyDescent="0.2">
      <c r="B990" s="5" t="s">
        <v>263</v>
      </c>
      <c r="C990">
        <v>2000</v>
      </c>
      <c r="D990">
        <v>1274923</v>
      </c>
      <c r="E990">
        <v>33400</v>
      </c>
      <c r="F990">
        <v>1397</v>
      </c>
      <c r="G990">
        <v>32003</v>
      </c>
      <c r="H990">
        <v>15</v>
      </c>
      <c r="I990">
        <v>320</v>
      </c>
      <c r="J990">
        <v>247</v>
      </c>
      <c r="K990">
        <v>815</v>
      </c>
      <c r="L990">
        <v>6775</v>
      </c>
      <c r="M990">
        <v>23906</v>
      </c>
      <c r="N990">
        <v>1322</v>
      </c>
    </row>
    <row r="991" spans="2:14" x14ac:dyDescent="0.2">
      <c r="B991" s="5" t="s">
        <v>263</v>
      </c>
      <c r="C991">
        <v>2001</v>
      </c>
      <c r="D991">
        <v>1286670</v>
      </c>
      <c r="E991">
        <v>34588</v>
      </c>
      <c r="F991">
        <v>1434</v>
      </c>
      <c r="G991">
        <v>33154</v>
      </c>
      <c r="H991">
        <v>18</v>
      </c>
      <c r="I991">
        <v>326</v>
      </c>
      <c r="J991">
        <v>264</v>
      </c>
      <c r="K991">
        <v>826</v>
      </c>
      <c r="L991">
        <v>6898</v>
      </c>
      <c r="M991">
        <v>24585</v>
      </c>
      <c r="N991">
        <v>1671</v>
      </c>
    </row>
    <row r="992" spans="2:14" x14ac:dyDescent="0.2">
      <c r="B992" s="5" t="s">
        <v>263</v>
      </c>
      <c r="C992">
        <v>2002</v>
      </c>
      <c r="D992">
        <v>1294464</v>
      </c>
      <c r="E992">
        <v>34381</v>
      </c>
      <c r="F992">
        <v>1396</v>
      </c>
      <c r="G992">
        <v>32985</v>
      </c>
      <c r="H992">
        <v>14</v>
      </c>
      <c r="I992">
        <v>377</v>
      </c>
      <c r="J992">
        <v>270</v>
      </c>
      <c r="K992">
        <v>735</v>
      </c>
      <c r="L992">
        <v>6965</v>
      </c>
      <c r="M992">
        <v>24591</v>
      </c>
      <c r="N992">
        <v>1429</v>
      </c>
    </row>
    <row r="993" spans="2:14" x14ac:dyDescent="0.2">
      <c r="B993" s="5" t="s">
        <v>263</v>
      </c>
      <c r="C993">
        <v>2003</v>
      </c>
      <c r="D993">
        <v>1305728</v>
      </c>
      <c r="E993">
        <v>33500</v>
      </c>
      <c r="F993">
        <v>1422</v>
      </c>
      <c r="G993">
        <v>32078</v>
      </c>
      <c r="H993">
        <v>16</v>
      </c>
      <c r="I993">
        <v>354</v>
      </c>
      <c r="J993">
        <v>289</v>
      </c>
      <c r="K993">
        <v>763</v>
      </c>
      <c r="L993">
        <v>6579</v>
      </c>
      <c r="M993">
        <v>24043</v>
      </c>
      <c r="N993">
        <v>1456</v>
      </c>
    </row>
    <row r="994" spans="2:14" x14ac:dyDescent="0.2">
      <c r="B994" s="5" t="s">
        <v>263</v>
      </c>
      <c r="C994">
        <v>2004</v>
      </c>
      <c r="D994">
        <v>1317253</v>
      </c>
      <c r="E994">
        <v>33104</v>
      </c>
      <c r="F994">
        <v>1364</v>
      </c>
      <c r="G994">
        <v>31740</v>
      </c>
      <c r="H994">
        <v>18</v>
      </c>
      <c r="I994">
        <v>315</v>
      </c>
      <c r="J994">
        <v>289</v>
      </c>
      <c r="K994">
        <v>742</v>
      </c>
      <c r="L994">
        <v>6341</v>
      </c>
      <c r="M994">
        <v>24096</v>
      </c>
      <c r="N994">
        <v>1303</v>
      </c>
    </row>
    <row r="995" spans="2:14" x14ac:dyDescent="0.2">
      <c r="B995" s="5" t="s">
        <v>264</v>
      </c>
      <c r="C995">
        <v>1960</v>
      </c>
      <c r="D995">
        <v>7823194</v>
      </c>
      <c r="E995">
        <v>208035</v>
      </c>
      <c r="F995">
        <v>17034</v>
      </c>
      <c r="G995">
        <v>191001</v>
      </c>
      <c r="H995">
        <v>353</v>
      </c>
      <c r="I995">
        <v>1135</v>
      </c>
      <c r="J995">
        <v>7330</v>
      </c>
      <c r="K995">
        <v>8216</v>
      </c>
      <c r="L995">
        <v>56724</v>
      </c>
      <c r="M995">
        <v>120237</v>
      </c>
      <c r="N995">
        <v>14040</v>
      </c>
    </row>
    <row r="996" spans="2:14" x14ac:dyDescent="0.2">
      <c r="B996" s="5" t="s">
        <v>264</v>
      </c>
      <c r="C996">
        <v>1961</v>
      </c>
      <c r="D996">
        <v>7954000</v>
      </c>
      <c r="E996">
        <v>214129</v>
      </c>
      <c r="F996">
        <v>16499</v>
      </c>
      <c r="G996">
        <v>197630</v>
      </c>
      <c r="H996">
        <v>326</v>
      </c>
      <c r="I996">
        <v>1092</v>
      </c>
      <c r="J996">
        <v>6441</v>
      </c>
      <c r="K996">
        <v>8640</v>
      </c>
      <c r="L996">
        <v>57647</v>
      </c>
      <c r="M996">
        <v>125964</v>
      </c>
      <c r="N996">
        <v>14019</v>
      </c>
    </row>
    <row r="997" spans="2:14" x14ac:dyDescent="0.2">
      <c r="B997" s="5" t="s">
        <v>264</v>
      </c>
      <c r="C997">
        <v>1962</v>
      </c>
      <c r="D997">
        <v>7991000</v>
      </c>
      <c r="E997">
        <v>222179</v>
      </c>
      <c r="F997">
        <v>18106</v>
      </c>
      <c r="G997">
        <v>204073</v>
      </c>
      <c r="H997">
        <v>275</v>
      </c>
      <c r="I997">
        <v>1133</v>
      </c>
      <c r="J997">
        <v>7710</v>
      </c>
      <c r="K997">
        <v>8988</v>
      </c>
      <c r="L997">
        <v>57641</v>
      </c>
      <c r="M997">
        <v>130499</v>
      </c>
      <c r="N997">
        <v>15933</v>
      </c>
    </row>
    <row r="998" spans="2:14" x14ac:dyDescent="0.2">
      <c r="B998" s="5" t="s">
        <v>264</v>
      </c>
      <c r="C998">
        <v>1963</v>
      </c>
      <c r="D998">
        <v>8116000</v>
      </c>
      <c r="E998">
        <v>241553</v>
      </c>
      <c r="F998">
        <v>18478</v>
      </c>
      <c r="G998">
        <v>223075</v>
      </c>
      <c r="H998">
        <v>283</v>
      </c>
      <c r="I998">
        <v>1220</v>
      </c>
      <c r="J998">
        <v>8393</v>
      </c>
      <c r="K998">
        <v>8582</v>
      </c>
      <c r="L998">
        <v>58884</v>
      </c>
      <c r="M998">
        <v>145863</v>
      </c>
      <c r="N998">
        <v>18328</v>
      </c>
    </row>
    <row r="999" spans="2:14" x14ac:dyDescent="0.2">
      <c r="B999" s="5" t="s">
        <v>264</v>
      </c>
      <c r="C999">
        <v>1964</v>
      </c>
      <c r="D999">
        <v>8098000</v>
      </c>
      <c r="E999">
        <v>258262</v>
      </c>
      <c r="F999">
        <v>21153</v>
      </c>
      <c r="G999">
        <v>237109</v>
      </c>
      <c r="H999">
        <v>284</v>
      </c>
      <c r="I999">
        <v>1603</v>
      </c>
      <c r="J999">
        <v>9155</v>
      </c>
      <c r="K999">
        <v>10111</v>
      </c>
      <c r="L999">
        <v>63956</v>
      </c>
      <c r="M999">
        <v>151910</v>
      </c>
      <c r="N999">
        <v>21243</v>
      </c>
    </row>
    <row r="1000" spans="2:14" x14ac:dyDescent="0.2">
      <c r="B1000" s="5" t="s">
        <v>264</v>
      </c>
      <c r="C1000">
        <v>1965</v>
      </c>
      <c r="D1000">
        <v>8218000</v>
      </c>
      <c r="E1000">
        <v>272749</v>
      </c>
      <c r="F1000">
        <v>24459</v>
      </c>
      <c r="G1000">
        <v>248290</v>
      </c>
      <c r="H1000">
        <v>378</v>
      </c>
      <c r="I1000">
        <v>1970</v>
      </c>
      <c r="J1000">
        <v>10853</v>
      </c>
      <c r="K1000">
        <v>11258</v>
      </c>
      <c r="L1000">
        <v>71289</v>
      </c>
      <c r="M1000">
        <v>150410</v>
      </c>
      <c r="N1000">
        <v>26591</v>
      </c>
    </row>
    <row r="1001" spans="2:14" x14ac:dyDescent="0.2">
      <c r="B1001" s="5" t="s">
        <v>264</v>
      </c>
      <c r="C1001">
        <v>1966</v>
      </c>
      <c r="D1001">
        <v>8374000</v>
      </c>
      <c r="E1001">
        <v>310531</v>
      </c>
      <c r="F1001">
        <v>27806</v>
      </c>
      <c r="G1001">
        <v>282725</v>
      </c>
      <c r="H1001">
        <v>415</v>
      </c>
      <c r="I1001">
        <v>2358</v>
      </c>
      <c r="J1001">
        <v>12992</v>
      </c>
      <c r="K1001">
        <v>12041</v>
      </c>
      <c r="L1001">
        <v>82403</v>
      </c>
      <c r="M1001">
        <v>170722</v>
      </c>
      <c r="N1001">
        <v>29600</v>
      </c>
    </row>
    <row r="1002" spans="2:14" x14ac:dyDescent="0.2">
      <c r="B1002" s="5" t="s">
        <v>264</v>
      </c>
      <c r="C1002">
        <v>1967</v>
      </c>
      <c r="D1002">
        <v>8584000</v>
      </c>
      <c r="E1002">
        <v>348685</v>
      </c>
      <c r="F1002">
        <v>33390</v>
      </c>
      <c r="G1002">
        <v>315295</v>
      </c>
      <c r="H1002">
        <v>560</v>
      </c>
      <c r="I1002">
        <v>2282</v>
      </c>
      <c r="J1002">
        <v>16188</v>
      </c>
      <c r="K1002">
        <v>14360</v>
      </c>
      <c r="L1002">
        <v>99624</v>
      </c>
      <c r="M1002">
        <v>182277</v>
      </c>
      <c r="N1002">
        <v>33394</v>
      </c>
    </row>
    <row r="1003" spans="2:14" x14ac:dyDescent="0.2">
      <c r="B1003" s="5" t="s">
        <v>264</v>
      </c>
      <c r="C1003">
        <v>1968</v>
      </c>
      <c r="D1003">
        <v>8740000</v>
      </c>
      <c r="E1003">
        <v>364509</v>
      </c>
      <c r="F1003">
        <v>37292</v>
      </c>
      <c r="G1003">
        <v>327217</v>
      </c>
      <c r="H1003">
        <v>669</v>
      </c>
      <c r="I1003">
        <v>2732</v>
      </c>
      <c r="J1003">
        <v>18315</v>
      </c>
      <c r="K1003">
        <v>15576</v>
      </c>
      <c r="L1003">
        <v>101664</v>
      </c>
      <c r="M1003">
        <v>187952</v>
      </c>
      <c r="N1003">
        <v>37601</v>
      </c>
    </row>
    <row r="1004" spans="2:14" x14ac:dyDescent="0.2">
      <c r="B1004" s="5" t="s">
        <v>264</v>
      </c>
      <c r="C1004">
        <v>1969</v>
      </c>
      <c r="D1004">
        <v>8766000</v>
      </c>
      <c r="E1004">
        <v>421133</v>
      </c>
      <c r="F1004">
        <v>44048</v>
      </c>
      <c r="G1004">
        <v>377085</v>
      </c>
      <c r="H1004">
        <v>770</v>
      </c>
      <c r="I1004">
        <v>2832</v>
      </c>
      <c r="J1004">
        <v>23238</v>
      </c>
      <c r="K1004">
        <v>17208</v>
      </c>
      <c r="L1004">
        <v>115315</v>
      </c>
      <c r="M1004">
        <v>217834</v>
      </c>
      <c r="N1004">
        <v>43936</v>
      </c>
    </row>
    <row r="1005" spans="2:14" x14ac:dyDescent="0.2">
      <c r="B1005" s="5" t="s">
        <v>264</v>
      </c>
      <c r="C1005">
        <v>1970</v>
      </c>
      <c r="D1005">
        <v>8875083</v>
      </c>
      <c r="E1005">
        <v>488790</v>
      </c>
      <c r="F1005">
        <v>51090</v>
      </c>
      <c r="G1005">
        <v>437700</v>
      </c>
      <c r="H1005">
        <v>831</v>
      </c>
      <c r="I1005">
        <v>2402</v>
      </c>
      <c r="J1005">
        <v>30758</v>
      </c>
      <c r="K1005">
        <v>17099</v>
      </c>
      <c r="L1005">
        <v>139398</v>
      </c>
      <c r="M1005">
        <v>257118</v>
      </c>
      <c r="N1005">
        <v>41184</v>
      </c>
    </row>
    <row r="1006" spans="2:14" x14ac:dyDescent="0.2">
      <c r="B1006" s="5" t="s">
        <v>264</v>
      </c>
      <c r="C1006">
        <v>1971</v>
      </c>
      <c r="D1006">
        <v>8997000</v>
      </c>
      <c r="E1006">
        <v>514197</v>
      </c>
      <c r="F1006">
        <v>51697</v>
      </c>
      <c r="G1006">
        <v>462500</v>
      </c>
      <c r="H1006">
        <v>942</v>
      </c>
      <c r="I1006">
        <v>2404</v>
      </c>
      <c r="J1006">
        <v>29703</v>
      </c>
      <c r="K1006">
        <v>18648</v>
      </c>
      <c r="L1006">
        <v>151756</v>
      </c>
      <c r="M1006">
        <v>265951</v>
      </c>
      <c r="N1006">
        <v>44793</v>
      </c>
    </row>
    <row r="1007" spans="2:14" x14ac:dyDescent="0.2">
      <c r="B1007" s="5" t="s">
        <v>264</v>
      </c>
      <c r="C1007">
        <v>1972</v>
      </c>
      <c r="D1007">
        <v>9082000</v>
      </c>
      <c r="E1007">
        <v>487118</v>
      </c>
      <c r="F1007">
        <v>50425</v>
      </c>
      <c r="G1007">
        <v>436693</v>
      </c>
      <c r="H1007">
        <v>999</v>
      </c>
      <c r="I1007">
        <v>2657</v>
      </c>
      <c r="J1007">
        <v>26276</v>
      </c>
      <c r="K1007">
        <v>20493</v>
      </c>
      <c r="L1007">
        <v>143709</v>
      </c>
      <c r="M1007">
        <v>249940</v>
      </c>
      <c r="N1007">
        <v>43044</v>
      </c>
    </row>
    <row r="1008" spans="2:14" x14ac:dyDescent="0.2">
      <c r="B1008" s="5" t="s">
        <v>264</v>
      </c>
      <c r="C1008">
        <v>1973</v>
      </c>
      <c r="D1008">
        <v>9044000</v>
      </c>
      <c r="E1008">
        <v>496459</v>
      </c>
      <c r="F1008">
        <v>52921</v>
      </c>
      <c r="G1008">
        <v>443538</v>
      </c>
      <c r="H1008">
        <v>1096</v>
      </c>
      <c r="I1008">
        <v>3173</v>
      </c>
      <c r="J1008">
        <v>25569</v>
      </c>
      <c r="K1008">
        <v>23083</v>
      </c>
      <c r="L1008">
        <v>143311</v>
      </c>
      <c r="M1008">
        <v>250638</v>
      </c>
      <c r="N1008">
        <v>49589</v>
      </c>
    </row>
    <row r="1009" spans="2:14" x14ac:dyDescent="0.2">
      <c r="B1009" s="5" t="s">
        <v>264</v>
      </c>
      <c r="C1009">
        <v>1974</v>
      </c>
      <c r="D1009">
        <v>9098000</v>
      </c>
      <c r="E1009">
        <v>593153</v>
      </c>
      <c r="F1009">
        <v>59993</v>
      </c>
      <c r="G1009">
        <v>533160</v>
      </c>
      <c r="H1009">
        <v>1186</v>
      </c>
      <c r="I1009">
        <v>3377</v>
      </c>
      <c r="J1009">
        <v>30679</v>
      </c>
      <c r="K1009">
        <v>24751</v>
      </c>
      <c r="L1009">
        <v>173215</v>
      </c>
      <c r="M1009">
        <v>303110</v>
      </c>
      <c r="N1009">
        <v>56835</v>
      </c>
    </row>
    <row r="1010" spans="2:14" x14ac:dyDescent="0.2">
      <c r="B1010" s="5" t="s">
        <v>264</v>
      </c>
      <c r="C1010">
        <v>1975</v>
      </c>
      <c r="D1010">
        <v>9157000</v>
      </c>
      <c r="E1010">
        <v>622707</v>
      </c>
      <c r="F1010">
        <v>62792</v>
      </c>
      <c r="G1010">
        <v>559915</v>
      </c>
      <c r="H1010">
        <v>1086</v>
      </c>
      <c r="I1010">
        <v>3488</v>
      </c>
      <c r="J1010">
        <v>32334</v>
      </c>
      <c r="K1010">
        <v>25884</v>
      </c>
      <c r="L1010">
        <v>173231</v>
      </c>
      <c r="M1010">
        <v>327174</v>
      </c>
      <c r="N1010">
        <v>59510</v>
      </c>
    </row>
    <row r="1011" spans="2:14" x14ac:dyDescent="0.2">
      <c r="B1011" s="5" t="s">
        <v>264</v>
      </c>
      <c r="C1011">
        <v>1976</v>
      </c>
      <c r="D1011">
        <v>9104000</v>
      </c>
      <c r="E1011">
        <v>589779</v>
      </c>
      <c r="F1011">
        <v>58814</v>
      </c>
      <c r="G1011">
        <v>530965</v>
      </c>
      <c r="H1011">
        <v>1014</v>
      </c>
      <c r="I1011">
        <v>3287</v>
      </c>
      <c r="J1011">
        <v>30284</v>
      </c>
      <c r="K1011">
        <v>24229</v>
      </c>
      <c r="L1011">
        <v>151901</v>
      </c>
      <c r="M1011">
        <v>323243</v>
      </c>
      <c r="N1011">
        <v>55821</v>
      </c>
    </row>
    <row r="1012" spans="2:14" x14ac:dyDescent="0.2">
      <c r="B1012" s="5" t="s">
        <v>264</v>
      </c>
      <c r="C1012">
        <v>1977</v>
      </c>
      <c r="D1012">
        <v>9129000</v>
      </c>
      <c r="E1012">
        <v>530577</v>
      </c>
      <c r="F1012">
        <v>53381</v>
      </c>
      <c r="G1012">
        <v>477196</v>
      </c>
      <c r="H1012">
        <v>853</v>
      </c>
      <c r="I1012">
        <v>3555</v>
      </c>
      <c r="J1012">
        <v>23905</v>
      </c>
      <c r="K1012">
        <v>25068</v>
      </c>
      <c r="L1012">
        <v>139006</v>
      </c>
      <c r="M1012">
        <v>288387</v>
      </c>
      <c r="N1012">
        <v>49803</v>
      </c>
    </row>
    <row r="1013" spans="2:14" x14ac:dyDescent="0.2">
      <c r="B1013" s="5" t="s">
        <v>264</v>
      </c>
      <c r="C1013">
        <v>1978</v>
      </c>
      <c r="D1013">
        <v>9189000</v>
      </c>
      <c r="E1013">
        <v>514042</v>
      </c>
      <c r="F1013">
        <v>53040</v>
      </c>
      <c r="G1013">
        <v>461002</v>
      </c>
      <c r="H1013">
        <v>972</v>
      </c>
      <c r="I1013">
        <v>3636</v>
      </c>
      <c r="J1013">
        <v>20153</v>
      </c>
      <c r="K1013">
        <v>28279</v>
      </c>
      <c r="L1013">
        <v>132716</v>
      </c>
      <c r="M1013">
        <v>279958</v>
      </c>
      <c r="N1013">
        <v>48328</v>
      </c>
    </row>
    <row r="1014" spans="2:14" x14ac:dyDescent="0.2">
      <c r="B1014" s="5" t="s">
        <v>264</v>
      </c>
      <c r="C1014">
        <v>1979</v>
      </c>
      <c r="D1014">
        <v>9208000</v>
      </c>
      <c r="E1014">
        <v>566015</v>
      </c>
      <c r="F1014">
        <v>56558</v>
      </c>
      <c r="G1014">
        <v>509457</v>
      </c>
      <c r="H1014">
        <v>834</v>
      </c>
      <c r="I1014">
        <v>4100</v>
      </c>
      <c r="J1014">
        <v>20218</v>
      </c>
      <c r="K1014">
        <v>31406</v>
      </c>
      <c r="L1014">
        <v>138806</v>
      </c>
      <c r="M1014">
        <v>315211</v>
      </c>
      <c r="N1014">
        <v>55440</v>
      </c>
    </row>
    <row r="1015" spans="2:14" x14ac:dyDescent="0.2">
      <c r="B1015" s="5" t="s">
        <v>264</v>
      </c>
      <c r="C1015">
        <v>1980</v>
      </c>
      <c r="D1015">
        <v>9228128</v>
      </c>
      <c r="E1015">
        <v>616065</v>
      </c>
      <c r="F1015">
        <v>59014</v>
      </c>
      <c r="G1015">
        <v>557051</v>
      </c>
      <c r="H1015">
        <v>940</v>
      </c>
      <c r="I1015">
        <v>4304</v>
      </c>
      <c r="J1015">
        <v>22519</v>
      </c>
      <c r="K1015">
        <v>31251</v>
      </c>
      <c r="L1015">
        <v>160688</v>
      </c>
      <c r="M1015">
        <v>342384</v>
      </c>
      <c r="N1015">
        <v>53979</v>
      </c>
    </row>
    <row r="1016" spans="2:14" x14ac:dyDescent="0.2">
      <c r="B1016" s="5" t="s">
        <v>264</v>
      </c>
      <c r="C1016">
        <v>1981</v>
      </c>
      <c r="D1016">
        <v>9201000</v>
      </c>
      <c r="E1016">
        <v>630640</v>
      </c>
      <c r="F1016">
        <v>59058</v>
      </c>
      <c r="G1016">
        <v>571582</v>
      </c>
      <c r="H1016">
        <v>861</v>
      </c>
      <c r="I1016">
        <v>4366</v>
      </c>
      <c r="J1016">
        <v>23688</v>
      </c>
      <c r="K1016">
        <v>30143</v>
      </c>
      <c r="L1016">
        <v>171331</v>
      </c>
      <c r="M1016">
        <v>341805</v>
      </c>
      <c r="N1016">
        <v>58446</v>
      </c>
    </row>
    <row r="1017" spans="2:14" x14ac:dyDescent="0.2">
      <c r="B1017" s="5" t="s">
        <v>264</v>
      </c>
      <c r="C1017">
        <v>1982</v>
      </c>
      <c r="D1017">
        <v>9109000</v>
      </c>
      <c r="E1017">
        <v>618001</v>
      </c>
      <c r="F1017">
        <v>59806</v>
      </c>
      <c r="G1017">
        <v>558195</v>
      </c>
      <c r="H1017">
        <v>827</v>
      </c>
      <c r="I1017">
        <v>4246</v>
      </c>
      <c r="J1017">
        <v>24699</v>
      </c>
      <c r="K1017">
        <v>30034</v>
      </c>
      <c r="L1017">
        <v>165155</v>
      </c>
      <c r="M1017">
        <v>330031</v>
      </c>
      <c r="N1017">
        <v>63009</v>
      </c>
    </row>
    <row r="1018" spans="2:14" x14ac:dyDescent="0.2">
      <c r="B1018" s="5" t="s">
        <v>264</v>
      </c>
      <c r="C1018">
        <v>1983</v>
      </c>
      <c r="D1018">
        <v>9069000</v>
      </c>
      <c r="E1018">
        <v>587443</v>
      </c>
      <c r="F1018">
        <v>64993</v>
      </c>
      <c r="G1018">
        <v>522450</v>
      </c>
      <c r="H1018">
        <v>910</v>
      </c>
      <c r="I1018">
        <v>5085</v>
      </c>
      <c r="J1018">
        <v>25873</v>
      </c>
      <c r="K1018">
        <v>33125</v>
      </c>
      <c r="L1018">
        <v>153438</v>
      </c>
      <c r="M1018">
        <v>302118</v>
      </c>
      <c r="N1018">
        <v>66894</v>
      </c>
    </row>
    <row r="1019" spans="2:14" x14ac:dyDescent="0.2">
      <c r="B1019" s="5" t="s">
        <v>264</v>
      </c>
      <c r="C1019">
        <v>1984</v>
      </c>
      <c r="D1019">
        <v>9075000</v>
      </c>
      <c r="E1019">
        <v>594958</v>
      </c>
      <c r="F1019">
        <v>68979</v>
      </c>
      <c r="G1019">
        <v>525979</v>
      </c>
      <c r="H1019">
        <v>879</v>
      </c>
      <c r="I1019">
        <v>5880</v>
      </c>
      <c r="J1019">
        <v>27832</v>
      </c>
      <c r="K1019">
        <v>34388</v>
      </c>
      <c r="L1019">
        <v>149209</v>
      </c>
      <c r="M1019">
        <v>298192</v>
      </c>
      <c r="N1019">
        <v>78578</v>
      </c>
    </row>
    <row r="1020" spans="2:14" x14ac:dyDescent="0.2">
      <c r="B1020" s="5" t="s">
        <v>264</v>
      </c>
      <c r="C1020">
        <v>1985</v>
      </c>
      <c r="D1020">
        <v>9088000</v>
      </c>
      <c r="E1020">
        <v>578566</v>
      </c>
      <c r="F1020">
        <v>66714</v>
      </c>
      <c r="G1020">
        <v>511852</v>
      </c>
      <c r="H1020">
        <v>1018</v>
      </c>
      <c r="I1020">
        <v>6140</v>
      </c>
      <c r="J1020">
        <v>26572</v>
      </c>
      <c r="K1020">
        <v>32984</v>
      </c>
      <c r="L1020">
        <v>138792</v>
      </c>
      <c r="M1020">
        <v>297827</v>
      </c>
      <c r="N1020">
        <v>75233</v>
      </c>
    </row>
    <row r="1021" spans="2:14" x14ac:dyDescent="0.2">
      <c r="B1021" s="5" t="s">
        <v>264</v>
      </c>
      <c r="C1021">
        <v>1986</v>
      </c>
      <c r="D1021">
        <v>9145000</v>
      </c>
      <c r="E1021">
        <v>593644</v>
      </c>
      <c r="F1021">
        <v>73517</v>
      </c>
      <c r="G1021">
        <v>520127</v>
      </c>
      <c r="H1021">
        <v>1032</v>
      </c>
      <c r="I1021">
        <v>6167</v>
      </c>
      <c r="J1021">
        <v>27550</v>
      </c>
      <c r="K1021">
        <v>38768</v>
      </c>
      <c r="L1021">
        <v>138040</v>
      </c>
      <c r="M1021">
        <v>308894</v>
      </c>
      <c r="N1021">
        <v>73193</v>
      </c>
    </row>
    <row r="1022" spans="2:14" x14ac:dyDescent="0.2">
      <c r="B1022" s="5" t="s">
        <v>264</v>
      </c>
      <c r="C1022">
        <v>1987</v>
      </c>
      <c r="D1022">
        <v>9200000</v>
      </c>
      <c r="E1022">
        <v>594026</v>
      </c>
      <c r="F1022">
        <v>71772</v>
      </c>
      <c r="G1022">
        <v>522254</v>
      </c>
      <c r="H1022">
        <v>1124</v>
      </c>
      <c r="I1022">
        <v>6184</v>
      </c>
      <c r="J1022">
        <v>25442</v>
      </c>
      <c r="K1022">
        <v>39022</v>
      </c>
      <c r="L1022">
        <v>133602</v>
      </c>
      <c r="M1022">
        <v>319470</v>
      </c>
      <c r="N1022">
        <v>69182</v>
      </c>
    </row>
    <row r="1023" spans="2:14" x14ac:dyDescent="0.2">
      <c r="B1023" s="5" t="s">
        <v>264</v>
      </c>
      <c r="C1023">
        <v>1988</v>
      </c>
      <c r="D1023">
        <v>9300000</v>
      </c>
      <c r="E1023">
        <v>565847</v>
      </c>
      <c r="F1023">
        <v>68980</v>
      </c>
      <c r="G1023">
        <v>496867</v>
      </c>
      <c r="H1023">
        <v>1009</v>
      </c>
      <c r="I1023">
        <v>6462</v>
      </c>
      <c r="J1023">
        <v>22424</v>
      </c>
      <c r="K1023">
        <v>39085</v>
      </c>
      <c r="L1023">
        <v>122254</v>
      </c>
      <c r="M1023">
        <v>305693</v>
      </c>
      <c r="N1023">
        <v>68920</v>
      </c>
    </row>
    <row r="1024" spans="2:14" x14ac:dyDescent="0.2">
      <c r="B1024" s="5" t="s">
        <v>264</v>
      </c>
      <c r="C1024">
        <v>1989</v>
      </c>
      <c r="D1024">
        <v>9273000</v>
      </c>
      <c r="E1024">
        <v>553442</v>
      </c>
      <c r="F1024">
        <v>65760</v>
      </c>
      <c r="G1024">
        <v>487682</v>
      </c>
      <c r="H1024">
        <v>993</v>
      </c>
      <c r="I1024">
        <v>6624</v>
      </c>
      <c r="J1024">
        <v>20616</v>
      </c>
      <c r="K1024">
        <v>37527</v>
      </c>
      <c r="L1024">
        <v>113579</v>
      </c>
      <c r="M1024">
        <v>307096</v>
      </c>
      <c r="N1024">
        <v>67007</v>
      </c>
    </row>
    <row r="1025" spans="2:14" x14ac:dyDescent="0.2">
      <c r="B1025" s="5" t="s">
        <v>264</v>
      </c>
      <c r="C1025">
        <v>1990</v>
      </c>
      <c r="D1025">
        <v>9295297</v>
      </c>
      <c r="E1025">
        <v>557232</v>
      </c>
      <c r="F1025">
        <v>73468</v>
      </c>
      <c r="G1025">
        <v>483764</v>
      </c>
      <c r="H1025">
        <v>971</v>
      </c>
      <c r="I1025">
        <v>7209</v>
      </c>
      <c r="J1025">
        <v>21752</v>
      </c>
      <c r="K1025">
        <v>43536</v>
      </c>
      <c r="L1025">
        <v>106275</v>
      </c>
      <c r="M1025">
        <v>311153</v>
      </c>
      <c r="N1025">
        <v>66336</v>
      </c>
    </row>
    <row r="1026" spans="2:14" x14ac:dyDescent="0.2">
      <c r="B1026" s="5" t="s">
        <v>264</v>
      </c>
      <c r="C1026">
        <v>1991</v>
      </c>
      <c r="D1026">
        <v>9368000</v>
      </c>
      <c r="E1026">
        <v>575013</v>
      </c>
      <c r="F1026">
        <v>75232</v>
      </c>
      <c r="G1026">
        <v>499781</v>
      </c>
      <c r="H1026">
        <v>1009</v>
      </c>
      <c r="I1026">
        <v>7372</v>
      </c>
      <c r="J1026">
        <v>22790</v>
      </c>
      <c r="K1026">
        <v>44061</v>
      </c>
      <c r="L1026">
        <v>111126</v>
      </c>
      <c r="M1026">
        <v>324985</v>
      </c>
      <c r="N1026">
        <v>63670</v>
      </c>
    </row>
    <row r="1027" spans="2:14" x14ac:dyDescent="0.2">
      <c r="B1027" s="5" t="s">
        <v>264</v>
      </c>
      <c r="C1027">
        <v>1992</v>
      </c>
      <c r="D1027">
        <v>9437000</v>
      </c>
      <c r="E1027">
        <v>529472</v>
      </c>
      <c r="F1027">
        <v>72672</v>
      </c>
      <c r="G1027">
        <v>456800</v>
      </c>
      <c r="H1027">
        <v>938</v>
      </c>
      <c r="I1027">
        <v>7550</v>
      </c>
      <c r="J1027">
        <v>20902</v>
      </c>
      <c r="K1027">
        <v>43282</v>
      </c>
      <c r="L1027">
        <v>98257</v>
      </c>
      <c r="M1027">
        <v>299486</v>
      </c>
      <c r="N1027">
        <v>59057</v>
      </c>
    </row>
    <row r="1028" spans="2:14" x14ac:dyDescent="0.2">
      <c r="B1028" s="5" t="s">
        <v>264</v>
      </c>
      <c r="C1028">
        <v>1993</v>
      </c>
      <c r="D1028">
        <v>9478000</v>
      </c>
      <c r="E1028">
        <v>516788</v>
      </c>
      <c r="F1028">
        <v>75021</v>
      </c>
      <c r="G1028">
        <v>441767</v>
      </c>
      <c r="H1028">
        <v>933</v>
      </c>
      <c r="I1028">
        <v>6740</v>
      </c>
      <c r="J1028">
        <v>22601</v>
      </c>
      <c r="K1028">
        <v>44747</v>
      </c>
      <c r="L1028">
        <v>93143</v>
      </c>
      <c r="M1028">
        <v>290333</v>
      </c>
      <c r="N1028">
        <v>58291</v>
      </c>
    </row>
    <row r="1029" spans="2:14" x14ac:dyDescent="0.2">
      <c r="B1029" s="5" t="s">
        <v>264</v>
      </c>
      <c r="C1029">
        <v>1994</v>
      </c>
      <c r="D1029">
        <v>9496000</v>
      </c>
      <c r="E1029">
        <v>517076</v>
      </c>
      <c r="F1029">
        <v>72751</v>
      </c>
      <c r="G1029">
        <v>444325</v>
      </c>
      <c r="H1029">
        <v>927</v>
      </c>
      <c r="I1029">
        <v>6720</v>
      </c>
      <c r="J1029">
        <v>21733</v>
      </c>
      <c r="K1029">
        <v>43371</v>
      </c>
      <c r="L1029">
        <v>91849</v>
      </c>
      <c r="M1029">
        <v>290172</v>
      </c>
      <c r="N1029">
        <v>62304</v>
      </c>
    </row>
    <row r="1030" spans="2:14" x14ac:dyDescent="0.2">
      <c r="B1030" s="5" t="s">
        <v>264</v>
      </c>
      <c r="C1030">
        <v>1995</v>
      </c>
      <c r="D1030">
        <v>9549000</v>
      </c>
      <c r="E1030">
        <v>494903</v>
      </c>
      <c r="F1030">
        <v>65680</v>
      </c>
      <c r="G1030">
        <v>429223</v>
      </c>
      <c r="H1030">
        <v>808</v>
      </c>
      <c r="I1030">
        <v>5917</v>
      </c>
      <c r="J1030">
        <v>17885</v>
      </c>
      <c r="K1030">
        <v>41070</v>
      </c>
      <c r="L1030">
        <v>86872</v>
      </c>
      <c r="M1030">
        <v>280712</v>
      </c>
      <c r="N1030">
        <v>61639</v>
      </c>
    </row>
    <row r="1031" spans="2:14" x14ac:dyDescent="0.2">
      <c r="B1031" s="5" t="s">
        <v>264</v>
      </c>
      <c r="C1031">
        <v>1996</v>
      </c>
      <c r="D1031">
        <v>9594000</v>
      </c>
      <c r="E1031">
        <v>490971</v>
      </c>
      <c r="F1031">
        <v>60951</v>
      </c>
      <c r="G1031">
        <v>430020</v>
      </c>
      <c r="H1031">
        <v>722</v>
      </c>
      <c r="I1031">
        <v>5466</v>
      </c>
      <c r="J1031">
        <v>16907</v>
      </c>
      <c r="K1031">
        <v>37856</v>
      </c>
      <c r="L1031">
        <v>85908</v>
      </c>
      <c r="M1031">
        <v>276909</v>
      </c>
      <c r="N1031">
        <v>67203</v>
      </c>
    </row>
    <row r="1032" spans="2:14" x14ac:dyDescent="0.2">
      <c r="B1032" s="5" t="s">
        <v>264</v>
      </c>
      <c r="C1032">
        <v>1997</v>
      </c>
      <c r="D1032">
        <v>9774000</v>
      </c>
      <c r="E1032">
        <v>480579</v>
      </c>
      <c r="F1032">
        <v>57663</v>
      </c>
      <c r="G1032">
        <v>422916</v>
      </c>
      <c r="H1032">
        <v>759</v>
      </c>
      <c r="I1032">
        <v>5070</v>
      </c>
      <c r="J1032">
        <v>14934</v>
      </c>
      <c r="K1032">
        <v>36900</v>
      </c>
      <c r="L1032">
        <v>80726</v>
      </c>
      <c r="M1032">
        <v>276863</v>
      </c>
      <c r="N1032">
        <v>65327</v>
      </c>
    </row>
    <row r="1033" spans="2:14" x14ac:dyDescent="0.2">
      <c r="B1033" s="5" t="s">
        <v>264</v>
      </c>
      <c r="C1033">
        <v>1998</v>
      </c>
      <c r="D1033">
        <v>9817000</v>
      </c>
      <c r="E1033">
        <v>459720</v>
      </c>
      <c r="F1033">
        <v>60947</v>
      </c>
      <c r="G1033">
        <v>398773</v>
      </c>
      <c r="H1033">
        <v>721</v>
      </c>
      <c r="I1033">
        <v>4946</v>
      </c>
      <c r="J1033">
        <v>15293</v>
      </c>
      <c r="K1033">
        <v>39987</v>
      </c>
      <c r="L1033">
        <v>82249</v>
      </c>
      <c r="M1033">
        <v>258186</v>
      </c>
      <c r="N1033">
        <v>58338</v>
      </c>
    </row>
    <row r="1034" spans="2:14" x14ac:dyDescent="0.2">
      <c r="B1034" s="5" t="s">
        <v>264</v>
      </c>
      <c r="C1034">
        <v>1999</v>
      </c>
      <c r="D1034">
        <v>9863775</v>
      </c>
      <c r="E1034">
        <v>426596</v>
      </c>
      <c r="F1034">
        <v>56709</v>
      </c>
      <c r="G1034">
        <v>369887</v>
      </c>
      <c r="H1034">
        <v>695</v>
      </c>
      <c r="I1034">
        <v>4849</v>
      </c>
      <c r="J1034">
        <v>14103</v>
      </c>
      <c r="K1034">
        <v>37062</v>
      </c>
      <c r="L1034">
        <v>76736</v>
      </c>
      <c r="M1034">
        <v>236351</v>
      </c>
      <c r="N1034">
        <v>56800</v>
      </c>
    </row>
    <row r="1035" spans="2:14" x14ac:dyDescent="0.2">
      <c r="B1035" s="5" t="s">
        <v>264</v>
      </c>
      <c r="C1035">
        <v>2000</v>
      </c>
      <c r="D1035">
        <v>9938444</v>
      </c>
      <c r="E1035">
        <v>408456</v>
      </c>
      <c r="F1035">
        <v>55159</v>
      </c>
      <c r="G1035">
        <v>353297</v>
      </c>
      <c r="H1035">
        <v>669</v>
      </c>
      <c r="I1035">
        <v>5025</v>
      </c>
      <c r="J1035">
        <v>13712</v>
      </c>
      <c r="K1035">
        <v>35753</v>
      </c>
      <c r="L1035">
        <v>69790</v>
      </c>
      <c r="M1035">
        <v>227783</v>
      </c>
      <c r="N1035">
        <v>55724</v>
      </c>
    </row>
    <row r="1036" spans="2:14" x14ac:dyDescent="0.2">
      <c r="B1036" s="5" t="s">
        <v>264</v>
      </c>
      <c r="C1036">
        <v>2001</v>
      </c>
      <c r="D1036">
        <v>9990817</v>
      </c>
      <c r="E1036">
        <v>407777</v>
      </c>
      <c r="F1036">
        <v>55424</v>
      </c>
      <c r="G1036">
        <v>352353</v>
      </c>
      <c r="H1036">
        <v>672</v>
      </c>
      <c r="I1036">
        <v>5264</v>
      </c>
      <c r="J1036">
        <v>12937</v>
      </c>
      <c r="K1036">
        <v>36551</v>
      </c>
      <c r="L1036">
        <v>72038</v>
      </c>
      <c r="M1036">
        <v>226708</v>
      </c>
      <c r="N1036">
        <v>53607</v>
      </c>
    </row>
    <row r="1037" spans="2:14" x14ac:dyDescent="0.2">
      <c r="B1037" s="5" t="s">
        <v>264</v>
      </c>
      <c r="C1037">
        <v>2002</v>
      </c>
      <c r="D1037">
        <v>10050446</v>
      </c>
      <c r="E1037">
        <v>389366</v>
      </c>
      <c r="F1037">
        <v>54306</v>
      </c>
      <c r="G1037">
        <v>335060</v>
      </c>
      <c r="H1037">
        <v>678</v>
      </c>
      <c r="I1037">
        <v>5364</v>
      </c>
      <c r="J1037">
        <v>11847</v>
      </c>
      <c r="K1037">
        <v>36417</v>
      </c>
      <c r="L1037">
        <v>70970</v>
      </c>
      <c r="M1037">
        <v>214367</v>
      </c>
      <c r="N1037">
        <v>49723</v>
      </c>
    </row>
    <row r="1038" spans="2:14" x14ac:dyDescent="0.2">
      <c r="B1038" s="5" t="s">
        <v>264</v>
      </c>
      <c r="C1038">
        <v>2003</v>
      </c>
      <c r="D1038">
        <v>10079985</v>
      </c>
      <c r="E1038">
        <v>381880</v>
      </c>
      <c r="F1038">
        <v>51524</v>
      </c>
      <c r="G1038">
        <v>330356</v>
      </c>
      <c r="H1038">
        <v>617</v>
      </c>
      <c r="I1038">
        <v>5451</v>
      </c>
      <c r="J1038">
        <v>11257</v>
      </c>
      <c r="K1038">
        <v>34199</v>
      </c>
      <c r="L1038">
        <v>68260</v>
      </c>
      <c r="M1038">
        <v>208360</v>
      </c>
      <c r="N1038">
        <v>53736</v>
      </c>
    </row>
    <row r="1039" spans="2:14" x14ac:dyDescent="0.2">
      <c r="B1039" s="5" t="s">
        <v>264</v>
      </c>
      <c r="C1039">
        <v>2004</v>
      </c>
      <c r="D1039">
        <v>10112620</v>
      </c>
      <c r="E1039">
        <v>358785</v>
      </c>
      <c r="F1039">
        <v>49577</v>
      </c>
      <c r="G1039">
        <v>309208</v>
      </c>
      <c r="H1039">
        <v>643</v>
      </c>
      <c r="I1039">
        <v>5486</v>
      </c>
      <c r="J1039">
        <v>11320</v>
      </c>
      <c r="K1039">
        <v>32128</v>
      </c>
      <c r="L1039">
        <v>64394</v>
      </c>
      <c r="M1039">
        <v>194259</v>
      </c>
      <c r="N1039">
        <v>50555</v>
      </c>
    </row>
    <row r="1040" spans="2:14" x14ac:dyDescent="0.2">
      <c r="B1040" s="5" t="s">
        <v>265</v>
      </c>
      <c r="C1040">
        <v>1960</v>
      </c>
      <c r="D1040">
        <v>3413864</v>
      </c>
      <c r="E1040">
        <v>50049</v>
      </c>
      <c r="F1040">
        <v>1435</v>
      </c>
      <c r="G1040">
        <v>48614</v>
      </c>
      <c r="H1040">
        <v>42</v>
      </c>
      <c r="I1040">
        <v>81</v>
      </c>
      <c r="J1040">
        <v>950</v>
      </c>
      <c r="K1040">
        <v>362</v>
      </c>
      <c r="L1040">
        <v>12645</v>
      </c>
      <c r="M1040">
        <v>31303</v>
      </c>
      <c r="N1040">
        <v>4666</v>
      </c>
    </row>
    <row r="1041" spans="2:14" x14ac:dyDescent="0.2">
      <c r="B1041" s="5" t="s">
        <v>265</v>
      </c>
      <c r="C1041">
        <v>1961</v>
      </c>
      <c r="D1041">
        <v>3470000</v>
      </c>
      <c r="E1041">
        <v>50370</v>
      </c>
      <c r="F1041">
        <v>1505</v>
      </c>
      <c r="G1041">
        <v>48865</v>
      </c>
      <c r="H1041">
        <v>34</v>
      </c>
      <c r="I1041">
        <v>94</v>
      </c>
      <c r="J1041">
        <v>951</v>
      </c>
      <c r="K1041">
        <v>426</v>
      </c>
      <c r="L1041">
        <v>13225</v>
      </c>
      <c r="M1041">
        <v>30971</v>
      </c>
      <c r="N1041">
        <v>4669</v>
      </c>
    </row>
    <row r="1042" spans="2:14" x14ac:dyDescent="0.2">
      <c r="B1042" s="5" t="s">
        <v>265</v>
      </c>
      <c r="C1042">
        <v>1962</v>
      </c>
      <c r="D1042">
        <v>3475000</v>
      </c>
      <c r="E1042">
        <v>53762</v>
      </c>
      <c r="F1042">
        <v>1674</v>
      </c>
      <c r="G1042">
        <v>52088</v>
      </c>
      <c r="H1042">
        <v>33</v>
      </c>
      <c r="I1042">
        <v>124</v>
      </c>
      <c r="J1042">
        <v>1028</v>
      </c>
      <c r="K1042">
        <v>489</v>
      </c>
      <c r="L1042">
        <v>13312</v>
      </c>
      <c r="M1042">
        <v>33781</v>
      </c>
      <c r="N1042">
        <v>4995</v>
      </c>
    </row>
    <row r="1043" spans="2:14" x14ac:dyDescent="0.2">
      <c r="B1043" s="5" t="s">
        <v>265</v>
      </c>
      <c r="C1043">
        <v>1963</v>
      </c>
      <c r="D1043">
        <v>3500000</v>
      </c>
      <c r="E1043">
        <v>59392</v>
      </c>
      <c r="F1043">
        <v>1983</v>
      </c>
      <c r="G1043">
        <v>57409</v>
      </c>
      <c r="H1043">
        <v>41</v>
      </c>
      <c r="I1043">
        <v>91</v>
      </c>
      <c r="J1043">
        <v>1186</v>
      </c>
      <c r="K1043">
        <v>665</v>
      </c>
      <c r="L1043">
        <v>14160</v>
      </c>
      <c r="M1043">
        <v>38075</v>
      </c>
      <c r="N1043">
        <v>5174</v>
      </c>
    </row>
    <row r="1044" spans="2:14" x14ac:dyDescent="0.2">
      <c r="B1044" s="5" t="s">
        <v>265</v>
      </c>
      <c r="C1044">
        <v>1964</v>
      </c>
      <c r="D1044">
        <v>3521000</v>
      </c>
      <c r="E1044">
        <v>70398</v>
      </c>
      <c r="F1044">
        <v>2601</v>
      </c>
      <c r="G1044">
        <v>67797</v>
      </c>
      <c r="H1044">
        <v>51</v>
      </c>
      <c r="I1044">
        <v>157</v>
      </c>
      <c r="J1044">
        <v>1285</v>
      </c>
      <c r="K1044">
        <v>1108</v>
      </c>
      <c r="L1044">
        <v>18833</v>
      </c>
      <c r="M1044">
        <v>42580</v>
      </c>
      <c r="N1044">
        <v>6384</v>
      </c>
    </row>
    <row r="1045" spans="2:14" x14ac:dyDescent="0.2">
      <c r="B1045" s="5" t="s">
        <v>265</v>
      </c>
      <c r="C1045">
        <v>1965</v>
      </c>
      <c r="D1045">
        <v>3554000</v>
      </c>
      <c r="E1045">
        <v>71485</v>
      </c>
      <c r="F1045">
        <v>3074</v>
      </c>
      <c r="G1045">
        <v>68411</v>
      </c>
      <c r="H1045">
        <v>50</v>
      </c>
      <c r="I1045">
        <v>186</v>
      </c>
      <c r="J1045">
        <v>1433</v>
      </c>
      <c r="K1045">
        <v>1405</v>
      </c>
      <c r="L1045">
        <v>18853</v>
      </c>
      <c r="M1045">
        <v>42393</v>
      </c>
      <c r="N1045">
        <v>7165</v>
      </c>
    </row>
    <row r="1046" spans="2:14" x14ac:dyDescent="0.2">
      <c r="B1046" s="5" t="s">
        <v>265</v>
      </c>
      <c r="C1046">
        <v>1966</v>
      </c>
      <c r="D1046">
        <v>3576000</v>
      </c>
      <c r="E1046">
        <v>79893</v>
      </c>
      <c r="F1046">
        <v>3691</v>
      </c>
      <c r="G1046">
        <v>76202</v>
      </c>
      <c r="H1046">
        <v>79</v>
      </c>
      <c r="I1046">
        <v>261</v>
      </c>
      <c r="J1046">
        <v>1765</v>
      </c>
      <c r="K1046">
        <v>1586</v>
      </c>
      <c r="L1046">
        <v>20713</v>
      </c>
      <c r="M1046">
        <v>46683</v>
      </c>
      <c r="N1046">
        <v>8806</v>
      </c>
    </row>
    <row r="1047" spans="2:14" x14ac:dyDescent="0.2">
      <c r="B1047" s="5" t="s">
        <v>265</v>
      </c>
      <c r="C1047">
        <v>1967</v>
      </c>
      <c r="D1047">
        <v>3582000</v>
      </c>
      <c r="E1047">
        <v>92887</v>
      </c>
      <c r="F1047">
        <v>4727</v>
      </c>
      <c r="G1047">
        <v>88160</v>
      </c>
      <c r="H1047">
        <v>58</v>
      </c>
      <c r="I1047">
        <v>309</v>
      </c>
      <c r="J1047">
        <v>2402</v>
      </c>
      <c r="K1047">
        <v>1958</v>
      </c>
      <c r="L1047">
        <v>25233</v>
      </c>
      <c r="M1047">
        <v>52454</v>
      </c>
      <c r="N1047">
        <v>10473</v>
      </c>
    </row>
    <row r="1048" spans="2:14" x14ac:dyDescent="0.2">
      <c r="B1048" s="5" t="s">
        <v>265</v>
      </c>
      <c r="C1048">
        <v>1968</v>
      </c>
      <c r="D1048">
        <v>3646000</v>
      </c>
      <c r="E1048">
        <v>108041</v>
      </c>
      <c r="F1048">
        <v>5111</v>
      </c>
      <c r="G1048">
        <v>102930</v>
      </c>
      <c r="H1048">
        <v>81</v>
      </c>
      <c r="I1048">
        <v>398</v>
      </c>
      <c r="J1048">
        <v>2959</v>
      </c>
      <c r="K1048">
        <v>1673</v>
      </c>
      <c r="L1048">
        <v>29232</v>
      </c>
      <c r="M1048">
        <v>60897</v>
      </c>
      <c r="N1048">
        <v>12801</v>
      </c>
    </row>
    <row r="1049" spans="2:14" x14ac:dyDescent="0.2">
      <c r="B1049" s="5" t="s">
        <v>265</v>
      </c>
      <c r="C1049">
        <v>1969</v>
      </c>
      <c r="D1049">
        <v>3700000</v>
      </c>
      <c r="E1049">
        <v>113836</v>
      </c>
      <c r="F1049">
        <v>5253</v>
      </c>
      <c r="G1049">
        <v>108583</v>
      </c>
      <c r="H1049">
        <v>69</v>
      </c>
      <c r="I1049">
        <v>424</v>
      </c>
      <c r="J1049">
        <v>3016</v>
      </c>
      <c r="K1049">
        <v>1744</v>
      </c>
      <c r="L1049">
        <v>28836</v>
      </c>
      <c r="M1049">
        <v>65527</v>
      </c>
      <c r="N1049">
        <v>14220</v>
      </c>
    </row>
    <row r="1050" spans="2:14" x14ac:dyDescent="0.2">
      <c r="B1050" s="5" t="s">
        <v>265</v>
      </c>
      <c r="C1050">
        <v>1970</v>
      </c>
      <c r="D1050">
        <v>3805069</v>
      </c>
      <c r="E1050">
        <v>121796</v>
      </c>
      <c r="F1050">
        <v>5782</v>
      </c>
      <c r="G1050">
        <v>116014</v>
      </c>
      <c r="H1050">
        <v>75</v>
      </c>
      <c r="I1050">
        <v>369</v>
      </c>
      <c r="J1050">
        <v>3389</v>
      </c>
      <c r="K1050">
        <v>1949</v>
      </c>
      <c r="L1050">
        <v>30507</v>
      </c>
      <c r="M1050">
        <v>72354</v>
      </c>
      <c r="N1050">
        <v>13153</v>
      </c>
    </row>
    <row r="1051" spans="2:14" x14ac:dyDescent="0.2">
      <c r="B1051" s="5" t="s">
        <v>265</v>
      </c>
      <c r="C1051">
        <v>1971</v>
      </c>
      <c r="D1051">
        <v>3881000</v>
      </c>
      <c r="E1051">
        <v>137267</v>
      </c>
      <c r="F1051">
        <v>5993</v>
      </c>
      <c r="G1051">
        <v>131274</v>
      </c>
      <c r="H1051">
        <v>95</v>
      </c>
      <c r="I1051">
        <v>468</v>
      </c>
      <c r="J1051">
        <v>2987</v>
      </c>
      <c r="K1051">
        <v>2443</v>
      </c>
      <c r="L1051">
        <v>34219</v>
      </c>
      <c r="M1051">
        <v>83741</v>
      </c>
      <c r="N1051">
        <v>13314</v>
      </c>
    </row>
    <row r="1052" spans="2:14" x14ac:dyDescent="0.2">
      <c r="B1052" s="5" t="s">
        <v>265</v>
      </c>
      <c r="C1052">
        <v>1972</v>
      </c>
      <c r="D1052">
        <v>3896000</v>
      </c>
      <c r="E1052">
        <v>130674</v>
      </c>
      <c r="F1052">
        <v>6798</v>
      </c>
      <c r="G1052">
        <v>123876</v>
      </c>
      <c r="H1052">
        <v>95</v>
      </c>
      <c r="I1052">
        <v>571</v>
      </c>
      <c r="J1052">
        <v>3290</v>
      </c>
      <c r="K1052">
        <v>2842</v>
      </c>
      <c r="L1052">
        <v>36124</v>
      </c>
      <c r="M1052">
        <v>74612</v>
      </c>
      <c r="N1052">
        <v>13140</v>
      </c>
    </row>
    <row r="1053" spans="2:14" x14ac:dyDescent="0.2">
      <c r="B1053" s="5" t="s">
        <v>265</v>
      </c>
      <c r="C1053">
        <v>1973</v>
      </c>
      <c r="D1053">
        <v>3897000</v>
      </c>
      <c r="E1053">
        <v>137781</v>
      </c>
      <c r="F1053">
        <v>6926</v>
      </c>
      <c r="G1053">
        <v>130855</v>
      </c>
      <c r="H1053">
        <v>107</v>
      </c>
      <c r="I1053">
        <v>579</v>
      </c>
      <c r="J1053">
        <v>3455</v>
      </c>
      <c r="K1053">
        <v>2785</v>
      </c>
      <c r="L1053">
        <v>39610</v>
      </c>
      <c r="M1053">
        <v>78122</v>
      </c>
      <c r="N1053">
        <v>13123</v>
      </c>
    </row>
    <row r="1054" spans="2:14" x14ac:dyDescent="0.2">
      <c r="B1054" s="5" t="s">
        <v>265</v>
      </c>
      <c r="C1054">
        <v>1974</v>
      </c>
      <c r="D1054">
        <v>3917000</v>
      </c>
      <c r="E1054">
        <v>153976</v>
      </c>
      <c r="F1054">
        <v>8119</v>
      </c>
      <c r="G1054">
        <v>145857</v>
      </c>
      <c r="H1054">
        <v>118</v>
      </c>
      <c r="I1054">
        <v>692</v>
      </c>
      <c r="J1054">
        <v>4079</v>
      </c>
      <c r="K1054">
        <v>3230</v>
      </c>
      <c r="L1054">
        <v>43939</v>
      </c>
      <c r="M1054">
        <v>87280</v>
      </c>
      <c r="N1054">
        <v>14638</v>
      </c>
    </row>
    <row r="1055" spans="2:14" x14ac:dyDescent="0.2">
      <c r="B1055" s="5" t="s">
        <v>265</v>
      </c>
      <c r="C1055">
        <v>1975</v>
      </c>
      <c r="D1055">
        <v>3926000</v>
      </c>
      <c r="E1055">
        <v>168766</v>
      </c>
      <c r="F1055">
        <v>8125</v>
      </c>
      <c r="G1055">
        <v>160641</v>
      </c>
      <c r="H1055">
        <v>129</v>
      </c>
      <c r="I1055">
        <v>730</v>
      </c>
      <c r="J1055">
        <v>4069</v>
      </c>
      <c r="K1055">
        <v>3197</v>
      </c>
      <c r="L1055">
        <v>46842</v>
      </c>
      <c r="M1055">
        <v>98784</v>
      </c>
      <c r="N1055">
        <v>15015</v>
      </c>
    </row>
    <row r="1056" spans="2:14" x14ac:dyDescent="0.2">
      <c r="B1056" s="5" t="s">
        <v>265</v>
      </c>
      <c r="C1056">
        <v>1976</v>
      </c>
      <c r="D1056">
        <v>3965000</v>
      </c>
      <c r="E1056">
        <v>171727</v>
      </c>
      <c r="F1056">
        <v>7492</v>
      </c>
      <c r="G1056">
        <v>164235</v>
      </c>
      <c r="H1056">
        <v>92</v>
      </c>
      <c r="I1056">
        <v>726</v>
      </c>
      <c r="J1056">
        <v>3189</v>
      </c>
      <c r="K1056">
        <v>3485</v>
      </c>
      <c r="L1056">
        <v>44493</v>
      </c>
      <c r="M1056">
        <v>105978</v>
      </c>
      <c r="N1056">
        <v>13764</v>
      </c>
    </row>
    <row r="1057" spans="2:14" x14ac:dyDescent="0.2">
      <c r="B1057" s="5" t="s">
        <v>265</v>
      </c>
      <c r="C1057">
        <v>1977</v>
      </c>
      <c r="D1057">
        <v>3975000</v>
      </c>
      <c r="E1057">
        <v>168176</v>
      </c>
      <c r="F1057">
        <v>7705</v>
      </c>
      <c r="G1057">
        <v>160471</v>
      </c>
      <c r="H1057">
        <v>106</v>
      </c>
      <c r="I1057">
        <v>774</v>
      </c>
      <c r="J1057">
        <v>3413</v>
      </c>
      <c r="K1057">
        <v>3412</v>
      </c>
      <c r="L1057">
        <v>45103</v>
      </c>
      <c r="M1057">
        <v>101731</v>
      </c>
      <c r="N1057">
        <v>13637</v>
      </c>
    </row>
    <row r="1058" spans="2:14" x14ac:dyDescent="0.2">
      <c r="B1058" s="5" t="s">
        <v>265</v>
      </c>
      <c r="C1058">
        <v>1978</v>
      </c>
      <c r="D1058">
        <v>4008000</v>
      </c>
      <c r="E1058">
        <v>166096</v>
      </c>
      <c r="F1058">
        <v>7601</v>
      </c>
      <c r="G1058">
        <v>158495</v>
      </c>
      <c r="H1058">
        <v>81</v>
      </c>
      <c r="I1058">
        <v>797</v>
      </c>
      <c r="J1058">
        <v>3411</v>
      </c>
      <c r="K1058">
        <v>3312</v>
      </c>
      <c r="L1058">
        <v>43837</v>
      </c>
      <c r="M1058">
        <v>101646</v>
      </c>
      <c r="N1058">
        <v>13012</v>
      </c>
    </row>
    <row r="1059" spans="2:14" x14ac:dyDescent="0.2">
      <c r="B1059" s="5" t="s">
        <v>265</v>
      </c>
      <c r="C1059">
        <v>1979</v>
      </c>
      <c r="D1059">
        <v>4060000</v>
      </c>
      <c r="E1059">
        <v>178349</v>
      </c>
      <c r="F1059">
        <v>8973</v>
      </c>
      <c r="G1059">
        <v>169376</v>
      </c>
      <c r="H1059">
        <v>93</v>
      </c>
      <c r="I1059">
        <v>871</v>
      </c>
      <c r="J1059">
        <v>3754</v>
      </c>
      <c r="K1059">
        <v>4255</v>
      </c>
      <c r="L1059">
        <v>45183</v>
      </c>
      <c r="M1059">
        <v>110827</v>
      </c>
      <c r="N1059">
        <v>13366</v>
      </c>
    </row>
    <row r="1060" spans="2:14" x14ac:dyDescent="0.2">
      <c r="B1060" s="5" t="s">
        <v>265</v>
      </c>
      <c r="C1060">
        <v>1980</v>
      </c>
      <c r="D1060">
        <v>4061235</v>
      </c>
      <c r="E1060">
        <v>194918</v>
      </c>
      <c r="F1060">
        <v>9250</v>
      </c>
      <c r="G1060">
        <v>185668</v>
      </c>
      <c r="H1060">
        <v>106</v>
      </c>
      <c r="I1060">
        <v>942</v>
      </c>
      <c r="J1060">
        <v>4025</v>
      </c>
      <c r="K1060">
        <v>4177</v>
      </c>
      <c r="L1060">
        <v>50602</v>
      </c>
      <c r="M1060">
        <v>123050</v>
      </c>
      <c r="N1060">
        <v>12016</v>
      </c>
    </row>
    <row r="1061" spans="2:14" x14ac:dyDescent="0.2">
      <c r="B1061" s="5" t="s">
        <v>265</v>
      </c>
      <c r="C1061">
        <v>1981</v>
      </c>
      <c r="D1061">
        <v>4090000</v>
      </c>
      <c r="E1061">
        <v>193731</v>
      </c>
      <c r="F1061">
        <v>9344</v>
      </c>
      <c r="G1061">
        <v>184387</v>
      </c>
      <c r="H1061">
        <v>85</v>
      </c>
      <c r="I1061">
        <v>1056</v>
      </c>
      <c r="J1061">
        <v>4266</v>
      </c>
      <c r="K1061">
        <v>3937</v>
      </c>
      <c r="L1061">
        <v>52253</v>
      </c>
      <c r="M1061">
        <v>121834</v>
      </c>
      <c r="N1061">
        <v>10300</v>
      </c>
    </row>
    <row r="1062" spans="2:14" x14ac:dyDescent="0.2">
      <c r="B1062" s="5" t="s">
        <v>265</v>
      </c>
      <c r="C1062">
        <v>1982</v>
      </c>
      <c r="D1062">
        <v>4133000</v>
      </c>
      <c r="E1062">
        <v>184110</v>
      </c>
      <c r="F1062">
        <v>9062</v>
      </c>
      <c r="G1062">
        <v>175048</v>
      </c>
      <c r="H1062">
        <v>95</v>
      </c>
      <c r="I1062">
        <v>938</v>
      </c>
      <c r="J1062">
        <v>4188</v>
      </c>
      <c r="K1062">
        <v>3841</v>
      </c>
      <c r="L1062">
        <v>48855</v>
      </c>
      <c r="M1062">
        <v>116375</v>
      </c>
      <c r="N1062">
        <v>9818</v>
      </c>
    </row>
    <row r="1063" spans="2:14" x14ac:dyDescent="0.2">
      <c r="B1063" s="5" t="s">
        <v>265</v>
      </c>
      <c r="C1063">
        <v>1983</v>
      </c>
      <c r="D1063">
        <v>4144000</v>
      </c>
      <c r="E1063">
        <v>167177</v>
      </c>
      <c r="F1063">
        <v>7909</v>
      </c>
      <c r="G1063">
        <v>159268</v>
      </c>
      <c r="H1063">
        <v>69</v>
      </c>
      <c r="I1063">
        <v>927</v>
      </c>
      <c r="J1063">
        <v>3298</v>
      </c>
      <c r="K1063">
        <v>3615</v>
      </c>
      <c r="L1063">
        <v>44571</v>
      </c>
      <c r="M1063">
        <v>106034</v>
      </c>
      <c r="N1063">
        <v>8663</v>
      </c>
    </row>
    <row r="1064" spans="2:14" x14ac:dyDescent="0.2">
      <c r="B1064" s="5" t="s">
        <v>265</v>
      </c>
      <c r="C1064">
        <v>1984</v>
      </c>
      <c r="D1064">
        <v>4162000</v>
      </c>
      <c r="E1064">
        <v>159884</v>
      </c>
      <c r="F1064">
        <v>8802</v>
      </c>
      <c r="G1064">
        <v>151082</v>
      </c>
      <c r="H1064">
        <v>74</v>
      </c>
      <c r="I1064">
        <v>1051</v>
      </c>
      <c r="J1064">
        <v>2960</v>
      </c>
      <c r="K1064">
        <v>4717</v>
      </c>
      <c r="L1064">
        <v>41242</v>
      </c>
      <c r="M1064">
        <v>101240</v>
      </c>
      <c r="N1064">
        <v>8600</v>
      </c>
    </row>
    <row r="1065" spans="2:14" x14ac:dyDescent="0.2">
      <c r="B1065" s="5" t="s">
        <v>265</v>
      </c>
      <c r="C1065">
        <v>1985</v>
      </c>
      <c r="D1065">
        <v>4193000</v>
      </c>
      <c r="E1065">
        <v>173348</v>
      </c>
      <c r="F1065">
        <v>10751</v>
      </c>
      <c r="G1065">
        <v>162597</v>
      </c>
      <c r="H1065">
        <v>88</v>
      </c>
      <c r="I1065">
        <v>1242</v>
      </c>
      <c r="J1065">
        <v>3598</v>
      </c>
      <c r="K1065">
        <v>5823</v>
      </c>
      <c r="L1065">
        <v>42663</v>
      </c>
      <c r="M1065">
        <v>108954</v>
      </c>
      <c r="N1065">
        <v>10980</v>
      </c>
    </row>
    <row r="1066" spans="2:14" x14ac:dyDescent="0.2">
      <c r="B1066" s="5" t="s">
        <v>265</v>
      </c>
      <c r="C1066">
        <v>1986</v>
      </c>
      <c r="D1066">
        <v>4214000</v>
      </c>
      <c r="E1066">
        <v>183823</v>
      </c>
      <c r="F1066">
        <v>11991</v>
      </c>
      <c r="G1066">
        <v>171832</v>
      </c>
      <c r="H1066">
        <v>105</v>
      </c>
      <c r="I1066">
        <v>1338</v>
      </c>
      <c r="J1066">
        <v>4299</v>
      </c>
      <c r="K1066">
        <v>6249</v>
      </c>
      <c r="L1066">
        <v>42319</v>
      </c>
      <c r="M1066">
        <v>117371</v>
      </c>
      <c r="N1066">
        <v>12142</v>
      </c>
    </row>
    <row r="1067" spans="2:14" x14ac:dyDescent="0.2">
      <c r="B1067" s="5" t="s">
        <v>265</v>
      </c>
      <c r="C1067">
        <v>1987</v>
      </c>
      <c r="D1067">
        <v>4246000</v>
      </c>
      <c r="E1067">
        <v>195986</v>
      </c>
      <c r="F1067">
        <v>12118</v>
      </c>
      <c r="G1067">
        <v>183868</v>
      </c>
      <c r="H1067">
        <v>112</v>
      </c>
      <c r="I1067">
        <v>1439</v>
      </c>
      <c r="J1067">
        <v>4354</v>
      </c>
      <c r="K1067">
        <v>6213</v>
      </c>
      <c r="L1067">
        <v>45384</v>
      </c>
      <c r="M1067">
        <v>125686</v>
      </c>
      <c r="N1067">
        <v>12798</v>
      </c>
    </row>
    <row r="1068" spans="2:14" x14ac:dyDescent="0.2">
      <c r="B1068" s="5" t="s">
        <v>265</v>
      </c>
      <c r="C1068">
        <v>1988</v>
      </c>
      <c r="D1068">
        <v>4306000</v>
      </c>
      <c r="E1068">
        <v>185792</v>
      </c>
      <c r="F1068">
        <v>12490</v>
      </c>
      <c r="G1068">
        <v>173302</v>
      </c>
      <c r="H1068">
        <v>124</v>
      </c>
      <c r="I1068">
        <v>1337</v>
      </c>
      <c r="J1068">
        <v>4079</v>
      </c>
      <c r="K1068">
        <v>6950</v>
      </c>
      <c r="L1068">
        <v>39167</v>
      </c>
      <c r="M1068">
        <v>119526</v>
      </c>
      <c r="N1068">
        <v>14609</v>
      </c>
    </row>
    <row r="1069" spans="2:14" x14ac:dyDescent="0.2">
      <c r="B1069" s="5" t="s">
        <v>265</v>
      </c>
      <c r="C1069">
        <v>1989</v>
      </c>
      <c r="D1069">
        <v>4353000</v>
      </c>
      <c r="E1069">
        <v>190801</v>
      </c>
      <c r="F1069">
        <v>12549</v>
      </c>
      <c r="G1069">
        <v>178252</v>
      </c>
      <c r="H1069">
        <v>111</v>
      </c>
      <c r="I1069">
        <v>1363</v>
      </c>
      <c r="J1069">
        <v>4128</v>
      </c>
      <c r="K1069">
        <v>6947</v>
      </c>
      <c r="L1069">
        <v>39042</v>
      </c>
      <c r="M1069">
        <v>122673</v>
      </c>
      <c r="N1069">
        <v>16537</v>
      </c>
    </row>
    <row r="1070" spans="2:14" x14ac:dyDescent="0.2">
      <c r="B1070" s="5" t="s">
        <v>265</v>
      </c>
      <c r="C1070">
        <v>1990</v>
      </c>
      <c r="D1070">
        <v>4375099</v>
      </c>
      <c r="E1070">
        <v>198577</v>
      </c>
      <c r="F1070">
        <v>13392</v>
      </c>
      <c r="G1070">
        <v>185185</v>
      </c>
      <c r="H1070">
        <v>117</v>
      </c>
      <c r="I1070">
        <v>1487</v>
      </c>
      <c r="J1070">
        <v>4057</v>
      </c>
      <c r="K1070">
        <v>7731</v>
      </c>
      <c r="L1070">
        <v>39691</v>
      </c>
      <c r="M1070">
        <v>129500</v>
      </c>
      <c r="N1070">
        <v>15994</v>
      </c>
    </row>
    <row r="1071" spans="2:14" x14ac:dyDescent="0.2">
      <c r="B1071" s="5" t="s">
        <v>265</v>
      </c>
      <c r="C1071">
        <v>1991</v>
      </c>
      <c r="D1071">
        <v>4432000</v>
      </c>
      <c r="E1071">
        <v>199274</v>
      </c>
      <c r="F1071">
        <v>14006</v>
      </c>
      <c r="G1071">
        <v>185268</v>
      </c>
      <c r="H1071">
        <v>131</v>
      </c>
      <c r="I1071">
        <v>1762</v>
      </c>
      <c r="J1071">
        <v>4345</v>
      </c>
      <c r="K1071">
        <v>7768</v>
      </c>
      <c r="L1071">
        <v>37832</v>
      </c>
      <c r="M1071">
        <v>131330</v>
      </c>
      <c r="N1071">
        <v>16106</v>
      </c>
    </row>
    <row r="1072" spans="2:14" x14ac:dyDescent="0.2">
      <c r="B1072" s="5" t="s">
        <v>265</v>
      </c>
      <c r="C1072">
        <v>1992</v>
      </c>
      <c r="D1072">
        <v>4480000</v>
      </c>
      <c r="E1072">
        <v>205664</v>
      </c>
      <c r="F1072">
        <v>15144</v>
      </c>
      <c r="G1072">
        <v>190520</v>
      </c>
      <c r="H1072">
        <v>150</v>
      </c>
      <c r="I1072">
        <v>1840</v>
      </c>
      <c r="J1072">
        <v>4906</v>
      </c>
      <c r="K1072">
        <v>8248</v>
      </c>
      <c r="L1072">
        <v>39859</v>
      </c>
      <c r="M1072">
        <v>134750</v>
      </c>
      <c r="N1072">
        <v>15911</v>
      </c>
    </row>
    <row r="1073" spans="2:14" x14ac:dyDescent="0.2">
      <c r="B1073" s="5" t="s">
        <v>265</v>
      </c>
      <c r="C1073">
        <v>1993</v>
      </c>
      <c r="D1073">
        <v>4517000</v>
      </c>
      <c r="E1073">
        <v>198125</v>
      </c>
      <c r="F1073">
        <v>14778</v>
      </c>
      <c r="G1073">
        <v>183347</v>
      </c>
      <c r="H1073">
        <v>155</v>
      </c>
      <c r="I1073">
        <v>1588</v>
      </c>
      <c r="J1073">
        <v>5092</v>
      </c>
      <c r="K1073">
        <v>7943</v>
      </c>
      <c r="L1073">
        <v>38147</v>
      </c>
      <c r="M1073">
        <v>129727</v>
      </c>
      <c r="N1073">
        <v>15473</v>
      </c>
    </row>
    <row r="1074" spans="2:14" x14ac:dyDescent="0.2">
      <c r="B1074" s="5" t="s">
        <v>265</v>
      </c>
      <c r="C1074">
        <v>1994</v>
      </c>
      <c r="D1074">
        <v>4567000</v>
      </c>
      <c r="E1074">
        <v>198253</v>
      </c>
      <c r="F1074">
        <v>16397</v>
      </c>
      <c r="G1074">
        <v>181856</v>
      </c>
      <c r="H1074">
        <v>147</v>
      </c>
      <c r="I1074">
        <v>2725</v>
      </c>
      <c r="J1074">
        <v>5370</v>
      </c>
      <c r="K1074">
        <v>8155</v>
      </c>
      <c r="L1074">
        <v>36157</v>
      </c>
      <c r="M1074">
        <v>131344</v>
      </c>
      <c r="N1074">
        <v>14355</v>
      </c>
    </row>
    <row r="1075" spans="2:14" x14ac:dyDescent="0.2">
      <c r="B1075" s="5" t="s">
        <v>265</v>
      </c>
      <c r="C1075">
        <v>1995</v>
      </c>
      <c r="D1075">
        <v>4610000</v>
      </c>
      <c r="E1075">
        <v>207327</v>
      </c>
      <c r="F1075">
        <v>16416</v>
      </c>
      <c r="G1075">
        <v>190911</v>
      </c>
      <c r="H1075">
        <v>182</v>
      </c>
      <c r="I1075">
        <v>2593</v>
      </c>
      <c r="J1075">
        <v>5702</v>
      </c>
      <c r="K1075">
        <v>7939</v>
      </c>
      <c r="L1075">
        <v>36756</v>
      </c>
      <c r="M1075">
        <v>138414</v>
      </c>
      <c r="N1075">
        <v>15741</v>
      </c>
    </row>
    <row r="1076" spans="2:14" x14ac:dyDescent="0.2">
      <c r="B1076" s="5" t="s">
        <v>265</v>
      </c>
      <c r="C1076">
        <v>1996</v>
      </c>
      <c r="D1076">
        <v>4658000</v>
      </c>
      <c r="E1076">
        <v>207891</v>
      </c>
      <c r="F1076">
        <v>15782</v>
      </c>
      <c r="G1076">
        <v>192109</v>
      </c>
      <c r="H1076">
        <v>167</v>
      </c>
      <c r="I1076">
        <v>2327</v>
      </c>
      <c r="J1076">
        <v>5385</v>
      </c>
      <c r="K1076">
        <v>7903</v>
      </c>
      <c r="L1076">
        <v>35515</v>
      </c>
      <c r="M1076">
        <v>138671</v>
      </c>
      <c r="N1076">
        <v>17923</v>
      </c>
    </row>
    <row r="1077" spans="2:14" x14ac:dyDescent="0.2">
      <c r="B1077" s="5" t="s">
        <v>265</v>
      </c>
      <c r="C1077">
        <v>1997</v>
      </c>
      <c r="D1077">
        <v>4686000</v>
      </c>
      <c r="E1077">
        <v>206833</v>
      </c>
      <c r="F1077">
        <v>15827</v>
      </c>
      <c r="G1077">
        <v>191006</v>
      </c>
      <c r="H1077">
        <v>129</v>
      </c>
      <c r="I1077">
        <v>2446</v>
      </c>
      <c r="J1077">
        <v>5373</v>
      </c>
      <c r="K1077">
        <v>7879</v>
      </c>
      <c r="L1077">
        <v>35265</v>
      </c>
      <c r="M1077">
        <v>137872</v>
      </c>
      <c r="N1077">
        <v>17869</v>
      </c>
    </row>
    <row r="1078" spans="2:14" x14ac:dyDescent="0.2">
      <c r="B1078" s="5" t="s">
        <v>265</v>
      </c>
      <c r="C1078">
        <v>1998</v>
      </c>
      <c r="D1078">
        <v>4725000</v>
      </c>
      <c r="E1078">
        <v>191197</v>
      </c>
      <c r="F1078">
        <v>14656</v>
      </c>
      <c r="G1078">
        <v>176541</v>
      </c>
      <c r="H1078">
        <v>121</v>
      </c>
      <c r="I1078">
        <v>2358</v>
      </c>
      <c r="J1078">
        <v>4371</v>
      </c>
      <c r="K1078">
        <v>7806</v>
      </c>
      <c r="L1078">
        <v>32486</v>
      </c>
      <c r="M1078">
        <v>128689</v>
      </c>
      <c r="N1078">
        <v>15366</v>
      </c>
    </row>
    <row r="1079" spans="2:14" x14ac:dyDescent="0.2">
      <c r="B1079" s="5" t="s">
        <v>265</v>
      </c>
      <c r="C1079">
        <v>1999</v>
      </c>
      <c r="D1079">
        <v>4775508</v>
      </c>
      <c r="E1079">
        <v>171802</v>
      </c>
      <c r="F1079">
        <v>13085</v>
      </c>
      <c r="G1079">
        <v>158717</v>
      </c>
      <c r="H1079">
        <v>134</v>
      </c>
      <c r="I1079">
        <v>2038</v>
      </c>
      <c r="J1079">
        <v>3917</v>
      </c>
      <c r="K1079">
        <v>6996</v>
      </c>
      <c r="L1079">
        <v>27706</v>
      </c>
      <c r="M1079">
        <v>117736</v>
      </c>
      <c r="N1079">
        <v>13275</v>
      </c>
    </row>
    <row r="1080" spans="2:14" x14ac:dyDescent="0.2">
      <c r="B1080" s="5" t="s">
        <v>265</v>
      </c>
      <c r="C1080">
        <v>2000</v>
      </c>
      <c r="D1080">
        <v>4919479</v>
      </c>
      <c r="E1080">
        <v>171611</v>
      </c>
      <c r="F1080">
        <v>13813</v>
      </c>
      <c r="G1080">
        <v>157798</v>
      </c>
      <c r="H1080">
        <v>151</v>
      </c>
      <c r="I1080">
        <v>2240</v>
      </c>
      <c r="J1080">
        <v>3713</v>
      </c>
      <c r="K1080">
        <v>7709</v>
      </c>
      <c r="L1080">
        <v>26116</v>
      </c>
      <c r="M1080">
        <v>118250</v>
      </c>
      <c r="N1080">
        <v>13432</v>
      </c>
    </row>
    <row r="1081" spans="2:14" x14ac:dyDescent="0.2">
      <c r="B1081" s="5" t="s">
        <v>265</v>
      </c>
      <c r="C1081">
        <v>2001</v>
      </c>
      <c r="D1081">
        <v>4972294</v>
      </c>
      <c r="E1081">
        <v>178191</v>
      </c>
      <c r="F1081">
        <v>13145</v>
      </c>
      <c r="G1081">
        <v>165046</v>
      </c>
      <c r="H1081">
        <v>119</v>
      </c>
      <c r="I1081">
        <v>2236</v>
      </c>
      <c r="J1081">
        <v>3758</v>
      </c>
      <c r="K1081">
        <v>7032</v>
      </c>
      <c r="L1081">
        <v>25496</v>
      </c>
      <c r="M1081">
        <v>124519</v>
      </c>
      <c r="N1081">
        <v>15031</v>
      </c>
    </row>
    <row r="1082" spans="2:14" x14ac:dyDescent="0.2">
      <c r="B1082" s="5" t="s">
        <v>265</v>
      </c>
      <c r="C1082">
        <v>2002</v>
      </c>
      <c r="D1082">
        <v>5019720</v>
      </c>
      <c r="E1082">
        <v>177454</v>
      </c>
      <c r="F1082">
        <v>13428</v>
      </c>
      <c r="G1082">
        <v>164026</v>
      </c>
      <c r="H1082">
        <v>112</v>
      </c>
      <c r="I1082">
        <v>2273</v>
      </c>
      <c r="J1082">
        <v>3937</v>
      </c>
      <c r="K1082">
        <v>7106</v>
      </c>
      <c r="L1082">
        <v>28034</v>
      </c>
      <c r="M1082">
        <v>122150</v>
      </c>
      <c r="N1082">
        <v>13842</v>
      </c>
    </row>
    <row r="1083" spans="2:14" x14ac:dyDescent="0.2">
      <c r="B1083" s="5" t="s">
        <v>265</v>
      </c>
      <c r="C1083">
        <v>2003</v>
      </c>
      <c r="D1083">
        <v>5059375</v>
      </c>
      <c r="E1083">
        <v>170979</v>
      </c>
      <c r="F1083">
        <v>13288</v>
      </c>
      <c r="G1083">
        <v>157691</v>
      </c>
      <c r="H1083">
        <v>128</v>
      </c>
      <c r="I1083">
        <v>2083</v>
      </c>
      <c r="J1083">
        <v>3904</v>
      </c>
      <c r="K1083">
        <v>7173</v>
      </c>
      <c r="L1083">
        <v>27696</v>
      </c>
      <c r="M1083">
        <v>116236</v>
      </c>
      <c r="N1083">
        <v>13759</v>
      </c>
    </row>
    <row r="1084" spans="2:14" x14ac:dyDescent="0.2">
      <c r="B1084" s="5" t="s">
        <v>265</v>
      </c>
      <c r="C1084">
        <v>2004</v>
      </c>
      <c r="D1084">
        <v>5100958</v>
      </c>
      <c r="E1084">
        <v>168770</v>
      </c>
      <c r="F1084">
        <v>13751</v>
      </c>
      <c r="G1084">
        <v>155019</v>
      </c>
      <c r="H1084">
        <v>113</v>
      </c>
      <c r="I1084">
        <v>2123</v>
      </c>
      <c r="J1084">
        <v>4070</v>
      </c>
      <c r="K1084">
        <v>7445</v>
      </c>
      <c r="L1084">
        <v>28048</v>
      </c>
      <c r="M1084">
        <v>113453</v>
      </c>
      <c r="N1084">
        <v>13518</v>
      </c>
    </row>
    <row r="1085" spans="2:14" x14ac:dyDescent="0.2">
      <c r="B1085" s="5" t="s">
        <v>266</v>
      </c>
      <c r="C1085">
        <v>1960</v>
      </c>
      <c r="D1085">
        <v>4319813</v>
      </c>
      <c r="E1085">
        <v>85211</v>
      </c>
      <c r="F1085">
        <v>7468</v>
      </c>
      <c r="G1085">
        <v>77743</v>
      </c>
      <c r="H1085">
        <v>189</v>
      </c>
      <c r="I1085">
        <v>627</v>
      </c>
      <c r="J1085">
        <v>3913</v>
      </c>
      <c r="K1085">
        <v>2739</v>
      </c>
      <c r="L1085">
        <v>25712</v>
      </c>
      <c r="M1085">
        <v>44049</v>
      </c>
      <c r="N1085">
        <v>7982</v>
      </c>
    </row>
    <row r="1086" spans="2:14" x14ac:dyDescent="0.2">
      <c r="B1086" s="5" t="s">
        <v>266</v>
      </c>
      <c r="C1086">
        <v>1961</v>
      </c>
      <c r="D1086">
        <v>4378000</v>
      </c>
      <c r="E1086">
        <v>89829</v>
      </c>
      <c r="F1086">
        <v>7266</v>
      </c>
      <c r="G1086">
        <v>82563</v>
      </c>
      <c r="H1086">
        <v>223</v>
      </c>
      <c r="I1086">
        <v>578</v>
      </c>
      <c r="J1086">
        <v>3637</v>
      </c>
      <c r="K1086">
        <v>2828</v>
      </c>
      <c r="L1086">
        <v>26782</v>
      </c>
      <c r="M1086">
        <v>48430</v>
      </c>
      <c r="N1086">
        <v>7351</v>
      </c>
    </row>
    <row r="1087" spans="2:14" x14ac:dyDescent="0.2">
      <c r="B1087" s="5" t="s">
        <v>266</v>
      </c>
      <c r="C1087">
        <v>1962</v>
      </c>
      <c r="D1087">
        <v>4346000</v>
      </c>
      <c r="E1087">
        <v>100356</v>
      </c>
      <c r="F1087">
        <v>8059</v>
      </c>
      <c r="G1087">
        <v>92297</v>
      </c>
      <c r="H1087">
        <v>241</v>
      </c>
      <c r="I1087">
        <v>548</v>
      </c>
      <c r="J1087">
        <v>3474</v>
      </c>
      <c r="K1087">
        <v>3796</v>
      </c>
      <c r="L1087">
        <v>26238</v>
      </c>
      <c r="M1087">
        <v>57277</v>
      </c>
      <c r="N1087">
        <v>8782</v>
      </c>
    </row>
    <row r="1088" spans="2:14" x14ac:dyDescent="0.2">
      <c r="B1088" s="5" t="s">
        <v>266</v>
      </c>
      <c r="C1088">
        <v>1963</v>
      </c>
      <c r="D1088">
        <v>4328000</v>
      </c>
      <c r="E1088">
        <v>111044</v>
      </c>
      <c r="F1088">
        <v>8629</v>
      </c>
      <c r="G1088">
        <v>102415</v>
      </c>
      <c r="H1088">
        <v>223</v>
      </c>
      <c r="I1088">
        <v>592</v>
      </c>
      <c r="J1088">
        <v>3788</v>
      </c>
      <c r="K1088">
        <v>4026</v>
      </c>
      <c r="L1088">
        <v>28644</v>
      </c>
      <c r="M1088">
        <v>63370</v>
      </c>
      <c r="N1088">
        <v>10401</v>
      </c>
    </row>
    <row r="1089" spans="2:14" x14ac:dyDescent="0.2">
      <c r="B1089" s="5" t="s">
        <v>266</v>
      </c>
      <c r="C1089">
        <v>1964</v>
      </c>
      <c r="D1089">
        <v>4409000</v>
      </c>
      <c r="E1089">
        <v>128009</v>
      </c>
      <c r="F1089">
        <v>9553</v>
      </c>
      <c r="G1089">
        <v>118456</v>
      </c>
      <c r="H1089">
        <v>240</v>
      </c>
      <c r="I1089">
        <v>661</v>
      </c>
      <c r="J1089">
        <v>3955</v>
      </c>
      <c r="K1089">
        <v>4697</v>
      </c>
      <c r="L1089">
        <v>33051</v>
      </c>
      <c r="M1089">
        <v>73963</v>
      </c>
      <c r="N1089">
        <v>11442</v>
      </c>
    </row>
    <row r="1090" spans="2:14" x14ac:dyDescent="0.2">
      <c r="B1090" s="5" t="s">
        <v>266</v>
      </c>
      <c r="C1090">
        <v>1965</v>
      </c>
      <c r="D1090">
        <v>4497000</v>
      </c>
      <c r="E1090">
        <v>130964</v>
      </c>
      <c r="F1090">
        <v>10588</v>
      </c>
      <c r="G1090">
        <v>120376</v>
      </c>
      <c r="H1090">
        <v>300</v>
      </c>
      <c r="I1090">
        <v>812</v>
      </c>
      <c r="J1090">
        <v>4195</v>
      </c>
      <c r="K1090">
        <v>5281</v>
      </c>
      <c r="L1090">
        <v>34311</v>
      </c>
      <c r="M1090">
        <v>74279</v>
      </c>
      <c r="N1090">
        <v>11786</v>
      </c>
    </row>
    <row r="1091" spans="2:14" x14ac:dyDescent="0.2">
      <c r="B1091" s="5" t="s">
        <v>266</v>
      </c>
      <c r="C1091">
        <v>1966</v>
      </c>
      <c r="D1091">
        <v>4508000</v>
      </c>
      <c r="E1091">
        <v>131648</v>
      </c>
      <c r="F1091">
        <v>11149</v>
      </c>
      <c r="G1091">
        <v>120499</v>
      </c>
      <c r="H1091">
        <v>245</v>
      </c>
      <c r="I1091">
        <v>793</v>
      </c>
      <c r="J1091">
        <v>4769</v>
      </c>
      <c r="K1091">
        <v>5342</v>
      </c>
      <c r="L1091">
        <v>35260</v>
      </c>
      <c r="M1091">
        <v>72411</v>
      </c>
      <c r="N1091">
        <v>12828</v>
      </c>
    </row>
    <row r="1092" spans="2:14" x14ac:dyDescent="0.2">
      <c r="B1092" s="5" t="s">
        <v>266</v>
      </c>
      <c r="C1092">
        <v>1967</v>
      </c>
      <c r="D1092">
        <v>4603000</v>
      </c>
      <c r="E1092">
        <v>143785</v>
      </c>
      <c r="F1092">
        <v>12746</v>
      </c>
      <c r="G1092">
        <v>131039</v>
      </c>
      <c r="H1092">
        <v>337</v>
      </c>
      <c r="I1092">
        <v>785</v>
      </c>
      <c r="J1092">
        <v>6005</v>
      </c>
      <c r="K1092">
        <v>5619</v>
      </c>
      <c r="L1092">
        <v>39635</v>
      </c>
      <c r="M1092">
        <v>75063</v>
      </c>
      <c r="N1092">
        <v>16341</v>
      </c>
    </row>
    <row r="1093" spans="2:14" x14ac:dyDescent="0.2">
      <c r="B1093" s="5" t="s">
        <v>266</v>
      </c>
      <c r="C1093">
        <v>1968</v>
      </c>
      <c r="D1093">
        <v>4627000</v>
      </c>
      <c r="E1093">
        <v>165839</v>
      </c>
      <c r="F1093">
        <v>15216</v>
      </c>
      <c r="G1093">
        <v>150623</v>
      </c>
      <c r="H1093">
        <v>408</v>
      </c>
      <c r="I1093">
        <v>1076</v>
      </c>
      <c r="J1093">
        <v>7108</v>
      </c>
      <c r="K1093">
        <v>6624</v>
      </c>
      <c r="L1093">
        <v>45188</v>
      </c>
      <c r="M1093">
        <v>84779</v>
      </c>
      <c r="N1093">
        <v>20656</v>
      </c>
    </row>
    <row r="1094" spans="2:14" x14ac:dyDescent="0.2">
      <c r="B1094" s="5" t="s">
        <v>266</v>
      </c>
      <c r="C1094">
        <v>1969</v>
      </c>
      <c r="D1094">
        <v>4651000</v>
      </c>
      <c r="E1094">
        <v>194373</v>
      </c>
      <c r="F1094">
        <v>18260</v>
      </c>
      <c r="G1094">
        <v>176113</v>
      </c>
      <c r="H1094">
        <v>485</v>
      </c>
      <c r="I1094">
        <v>1270</v>
      </c>
      <c r="J1094">
        <v>8483</v>
      </c>
      <c r="K1094">
        <v>8022</v>
      </c>
      <c r="L1094">
        <v>52037</v>
      </c>
      <c r="M1094">
        <v>97171</v>
      </c>
      <c r="N1094">
        <v>26905</v>
      </c>
    </row>
    <row r="1095" spans="2:14" x14ac:dyDescent="0.2">
      <c r="B1095" s="5" t="s">
        <v>266</v>
      </c>
      <c r="C1095">
        <v>1970</v>
      </c>
      <c r="D1095">
        <v>4677399</v>
      </c>
      <c r="E1095">
        <v>194330</v>
      </c>
      <c r="F1095">
        <v>18986</v>
      </c>
      <c r="G1095">
        <v>175344</v>
      </c>
      <c r="H1095">
        <v>499</v>
      </c>
      <c r="I1095">
        <v>1283</v>
      </c>
      <c r="J1095">
        <v>9393</v>
      </c>
      <c r="K1095">
        <v>7811</v>
      </c>
      <c r="L1095">
        <v>53184</v>
      </c>
      <c r="M1095">
        <v>97004</v>
      </c>
      <c r="N1095">
        <v>25156</v>
      </c>
    </row>
    <row r="1096" spans="2:14" x14ac:dyDescent="0.2">
      <c r="B1096" s="5" t="s">
        <v>266</v>
      </c>
      <c r="C1096">
        <v>1971</v>
      </c>
      <c r="D1096">
        <v>4749000</v>
      </c>
      <c r="E1096">
        <v>192124</v>
      </c>
      <c r="F1096">
        <v>18357</v>
      </c>
      <c r="G1096">
        <v>173767</v>
      </c>
      <c r="H1096">
        <v>424</v>
      </c>
      <c r="I1096">
        <v>1245</v>
      </c>
      <c r="J1096">
        <v>8533</v>
      </c>
      <c r="K1096">
        <v>8155</v>
      </c>
      <c r="L1096">
        <v>55427</v>
      </c>
      <c r="M1096">
        <v>94492</v>
      </c>
      <c r="N1096">
        <v>23848</v>
      </c>
    </row>
    <row r="1097" spans="2:14" x14ac:dyDescent="0.2">
      <c r="B1097" s="5" t="s">
        <v>266</v>
      </c>
      <c r="C1097">
        <v>1972</v>
      </c>
      <c r="D1097">
        <v>4753000</v>
      </c>
      <c r="E1097">
        <v>186947</v>
      </c>
      <c r="F1097">
        <v>18223</v>
      </c>
      <c r="G1097">
        <v>168724</v>
      </c>
      <c r="H1097">
        <v>396</v>
      </c>
      <c r="I1097">
        <v>1212</v>
      </c>
      <c r="J1097">
        <v>8347</v>
      </c>
      <c r="K1097">
        <v>8268</v>
      </c>
      <c r="L1097">
        <v>52312</v>
      </c>
      <c r="M1097">
        <v>94051</v>
      </c>
      <c r="N1097">
        <v>22361</v>
      </c>
    </row>
    <row r="1098" spans="2:14" x14ac:dyDescent="0.2">
      <c r="B1098" s="5" t="s">
        <v>266</v>
      </c>
      <c r="C1098">
        <v>1973</v>
      </c>
      <c r="D1098">
        <v>4757000</v>
      </c>
      <c r="E1098">
        <v>197008</v>
      </c>
      <c r="F1098">
        <v>19441</v>
      </c>
      <c r="G1098">
        <v>177567</v>
      </c>
      <c r="H1098">
        <v>427</v>
      </c>
      <c r="I1098">
        <v>1342</v>
      </c>
      <c r="J1098">
        <v>9201</v>
      </c>
      <c r="K1098">
        <v>8471</v>
      </c>
      <c r="L1098">
        <v>58740</v>
      </c>
      <c r="M1098">
        <v>97640</v>
      </c>
      <c r="N1098">
        <v>21187</v>
      </c>
    </row>
    <row r="1099" spans="2:14" x14ac:dyDescent="0.2">
      <c r="B1099" s="5" t="s">
        <v>266</v>
      </c>
      <c r="C1099">
        <v>1974</v>
      </c>
      <c r="D1099">
        <v>4777000</v>
      </c>
      <c r="E1099">
        <v>228726</v>
      </c>
      <c r="F1099">
        <v>21612</v>
      </c>
      <c r="G1099">
        <v>207114</v>
      </c>
      <c r="H1099">
        <v>466</v>
      </c>
      <c r="I1099">
        <v>1285</v>
      </c>
      <c r="J1099">
        <v>10353</v>
      </c>
      <c r="K1099">
        <v>9508</v>
      </c>
      <c r="L1099">
        <v>70283</v>
      </c>
      <c r="M1099">
        <v>116428</v>
      </c>
      <c r="N1099">
        <v>20403</v>
      </c>
    </row>
    <row r="1100" spans="2:14" x14ac:dyDescent="0.2">
      <c r="B1100" s="5" t="s">
        <v>266</v>
      </c>
      <c r="C1100">
        <v>1975</v>
      </c>
      <c r="D1100">
        <v>4763000</v>
      </c>
      <c r="E1100">
        <v>257098</v>
      </c>
      <c r="F1100">
        <v>23521</v>
      </c>
      <c r="G1100">
        <v>233577</v>
      </c>
      <c r="H1100">
        <v>505</v>
      </c>
      <c r="I1100">
        <v>1200</v>
      </c>
      <c r="J1100">
        <v>11657</v>
      </c>
      <c r="K1100">
        <v>10159</v>
      </c>
      <c r="L1100">
        <v>72047</v>
      </c>
      <c r="M1100">
        <v>139303</v>
      </c>
      <c r="N1100">
        <v>22227</v>
      </c>
    </row>
    <row r="1101" spans="2:14" x14ac:dyDescent="0.2">
      <c r="B1101" s="5" t="s">
        <v>266</v>
      </c>
      <c r="C1101">
        <v>1976</v>
      </c>
      <c r="D1101">
        <v>4778000</v>
      </c>
      <c r="E1101">
        <v>240527</v>
      </c>
      <c r="F1101">
        <v>21470</v>
      </c>
      <c r="G1101">
        <v>219057</v>
      </c>
      <c r="H1101">
        <v>443</v>
      </c>
      <c r="I1101">
        <v>1296</v>
      </c>
      <c r="J1101">
        <v>9750</v>
      </c>
      <c r="K1101">
        <v>9981</v>
      </c>
      <c r="L1101">
        <v>67044</v>
      </c>
      <c r="M1101">
        <v>133542</v>
      </c>
      <c r="N1101">
        <v>18471</v>
      </c>
    </row>
    <row r="1102" spans="2:14" x14ac:dyDescent="0.2">
      <c r="B1102" s="5" t="s">
        <v>266</v>
      </c>
      <c r="C1102">
        <v>1977</v>
      </c>
      <c r="D1102">
        <v>4801000</v>
      </c>
      <c r="E1102">
        <v>219946</v>
      </c>
      <c r="F1102">
        <v>22105</v>
      </c>
      <c r="G1102">
        <v>197841</v>
      </c>
      <c r="H1102">
        <v>462</v>
      </c>
      <c r="I1102">
        <v>1359</v>
      </c>
      <c r="J1102">
        <v>9076</v>
      </c>
      <c r="K1102">
        <v>11208</v>
      </c>
      <c r="L1102">
        <v>63290</v>
      </c>
      <c r="M1102">
        <v>116386</v>
      </c>
      <c r="N1102">
        <v>18165</v>
      </c>
    </row>
    <row r="1103" spans="2:14" x14ac:dyDescent="0.2">
      <c r="B1103" s="5" t="s">
        <v>266</v>
      </c>
      <c r="C1103">
        <v>1978</v>
      </c>
      <c r="D1103">
        <v>4860000</v>
      </c>
      <c r="E1103">
        <v>220031</v>
      </c>
      <c r="F1103">
        <v>22738</v>
      </c>
      <c r="G1103">
        <v>197293</v>
      </c>
      <c r="H1103">
        <v>505</v>
      </c>
      <c r="I1103">
        <v>1360</v>
      </c>
      <c r="J1103">
        <v>8943</v>
      </c>
      <c r="K1103">
        <v>11930</v>
      </c>
      <c r="L1103">
        <v>65375</v>
      </c>
      <c r="M1103">
        <v>113992</v>
      </c>
      <c r="N1103">
        <v>17926</v>
      </c>
    </row>
    <row r="1104" spans="2:14" x14ac:dyDescent="0.2">
      <c r="B1104" s="5" t="s">
        <v>266</v>
      </c>
      <c r="C1104">
        <v>1979</v>
      </c>
      <c r="D1104">
        <v>4868000</v>
      </c>
      <c r="E1104">
        <v>240471</v>
      </c>
      <c r="F1104">
        <v>25662</v>
      </c>
      <c r="G1104">
        <v>214809</v>
      </c>
      <c r="H1104">
        <v>543</v>
      </c>
      <c r="I1104">
        <v>1638</v>
      </c>
      <c r="J1104">
        <v>10267</v>
      </c>
      <c r="K1104">
        <v>13214</v>
      </c>
      <c r="L1104">
        <v>70423</v>
      </c>
      <c r="M1104">
        <v>124398</v>
      </c>
      <c r="N1104">
        <v>19988</v>
      </c>
    </row>
    <row r="1105" spans="2:14" x14ac:dyDescent="0.2">
      <c r="B1105" s="5" t="s">
        <v>266</v>
      </c>
      <c r="C1105">
        <v>1980</v>
      </c>
      <c r="D1105">
        <v>4901288</v>
      </c>
      <c r="E1105">
        <v>266292</v>
      </c>
      <c r="F1105">
        <v>27177</v>
      </c>
      <c r="G1105">
        <v>239115</v>
      </c>
      <c r="H1105">
        <v>544</v>
      </c>
      <c r="I1105">
        <v>1600</v>
      </c>
      <c r="J1105">
        <v>10958</v>
      </c>
      <c r="K1105">
        <v>14075</v>
      </c>
      <c r="L1105">
        <v>81798</v>
      </c>
      <c r="M1105">
        <v>136998</v>
      </c>
      <c r="N1105">
        <v>20319</v>
      </c>
    </row>
    <row r="1106" spans="2:14" x14ac:dyDescent="0.2">
      <c r="B1106" s="5" t="s">
        <v>266</v>
      </c>
      <c r="C1106">
        <v>1981</v>
      </c>
      <c r="D1106">
        <v>4938000</v>
      </c>
      <c r="E1106">
        <v>264250</v>
      </c>
      <c r="F1106">
        <v>26675</v>
      </c>
      <c r="G1106">
        <v>237575</v>
      </c>
      <c r="H1106">
        <v>516</v>
      </c>
      <c r="I1106">
        <v>1465</v>
      </c>
      <c r="J1106">
        <v>10629</v>
      </c>
      <c r="K1106">
        <v>14065</v>
      </c>
      <c r="L1106">
        <v>78173</v>
      </c>
      <c r="M1106">
        <v>140567</v>
      </c>
      <c r="N1106">
        <v>18835</v>
      </c>
    </row>
    <row r="1107" spans="2:14" x14ac:dyDescent="0.2">
      <c r="B1107" s="5" t="s">
        <v>266</v>
      </c>
      <c r="C1107">
        <v>1982</v>
      </c>
      <c r="D1107">
        <v>4951000</v>
      </c>
      <c r="E1107">
        <v>244966</v>
      </c>
      <c r="F1107">
        <v>25078</v>
      </c>
      <c r="G1107">
        <v>219888</v>
      </c>
      <c r="H1107">
        <v>479</v>
      </c>
      <c r="I1107">
        <v>1283</v>
      </c>
      <c r="J1107">
        <v>9554</v>
      </c>
      <c r="K1107">
        <v>13762</v>
      </c>
      <c r="L1107">
        <v>68881</v>
      </c>
      <c r="M1107">
        <v>134383</v>
      </c>
      <c r="N1107">
        <v>16624</v>
      </c>
    </row>
    <row r="1108" spans="2:14" x14ac:dyDescent="0.2">
      <c r="B1108" s="5" t="s">
        <v>266</v>
      </c>
      <c r="C1108">
        <v>1983</v>
      </c>
      <c r="D1108">
        <v>4970000</v>
      </c>
      <c r="E1108">
        <v>225136</v>
      </c>
      <c r="F1108">
        <v>23718</v>
      </c>
      <c r="G1108">
        <v>201418</v>
      </c>
      <c r="H1108">
        <v>403</v>
      </c>
      <c r="I1108">
        <v>1330</v>
      </c>
      <c r="J1108">
        <v>8346</v>
      </c>
      <c r="K1108">
        <v>13639</v>
      </c>
      <c r="L1108">
        <v>60496</v>
      </c>
      <c r="M1108">
        <v>125140</v>
      </c>
      <c r="N1108">
        <v>15782</v>
      </c>
    </row>
    <row r="1109" spans="2:14" x14ac:dyDescent="0.2">
      <c r="B1109" s="5" t="s">
        <v>266</v>
      </c>
      <c r="C1109">
        <v>1984</v>
      </c>
      <c r="D1109">
        <v>5008000</v>
      </c>
      <c r="E1109">
        <v>215194</v>
      </c>
      <c r="F1109">
        <v>23071</v>
      </c>
      <c r="G1109">
        <v>192123</v>
      </c>
      <c r="H1109">
        <v>358</v>
      </c>
      <c r="I1109">
        <v>1325</v>
      </c>
      <c r="J1109">
        <v>7053</v>
      </c>
      <c r="K1109">
        <v>14335</v>
      </c>
      <c r="L1109">
        <v>55863</v>
      </c>
      <c r="M1109">
        <v>119749</v>
      </c>
      <c r="N1109">
        <v>16511</v>
      </c>
    </row>
    <row r="1110" spans="2:14" x14ac:dyDescent="0.2">
      <c r="B1110" s="5" t="s">
        <v>266</v>
      </c>
      <c r="C1110">
        <v>1985</v>
      </c>
      <c r="D1110">
        <v>5029000</v>
      </c>
      <c r="E1110">
        <v>219568</v>
      </c>
      <c r="F1110">
        <v>25321</v>
      </c>
      <c r="G1110">
        <v>194247</v>
      </c>
      <c r="H1110">
        <v>409</v>
      </c>
      <c r="I1110">
        <v>1468</v>
      </c>
      <c r="J1110">
        <v>7425</v>
      </c>
      <c r="K1110">
        <v>16019</v>
      </c>
      <c r="L1110">
        <v>55252</v>
      </c>
      <c r="M1110">
        <v>120650</v>
      </c>
      <c r="N1110">
        <v>18345</v>
      </c>
    </row>
    <row r="1111" spans="2:14" x14ac:dyDescent="0.2">
      <c r="B1111" s="5" t="s">
        <v>266</v>
      </c>
      <c r="C1111">
        <v>1986</v>
      </c>
      <c r="D1111">
        <v>5066000</v>
      </c>
      <c r="E1111">
        <v>235773</v>
      </c>
      <c r="F1111">
        <v>29310</v>
      </c>
      <c r="G1111">
        <v>206463</v>
      </c>
      <c r="H1111">
        <v>464</v>
      </c>
      <c r="I1111">
        <v>1480</v>
      </c>
      <c r="J1111">
        <v>8624</v>
      </c>
      <c r="K1111">
        <v>18742</v>
      </c>
      <c r="L1111">
        <v>57556</v>
      </c>
      <c r="M1111">
        <v>126674</v>
      </c>
      <c r="N1111">
        <v>22233</v>
      </c>
    </row>
    <row r="1112" spans="2:14" x14ac:dyDescent="0.2">
      <c r="B1112" s="5" t="s">
        <v>266</v>
      </c>
      <c r="C1112">
        <v>1987</v>
      </c>
      <c r="D1112">
        <v>5103000</v>
      </c>
      <c r="E1112">
        <v>240222</v>
      </c>
      <c r="F1112">
        <v>27792</v>
      </c>
      <c r="G1112">
        <v>212430</v>
      </c>
      <c r="H1112">
        <v>423</v>
      </c>
      <c r="I1112">
        <v>1473</v>
      </c>
      <c r="J1112">
        <v>8376</v>
      </c>
      <c r="K1112">
        <v>17520</v>
      </c>
      <c r="L1112">
        <v>56711</v>
      </c>
      <c r="M1112">
        <v>133964</v>
      </c>
      <c r="N1112">
        <v>21755</v>
      </c>
    </row>
    <row r="1113" spans="2:14" x14ac:dyDescent="0.2">
      <c r="B1113" s="5" t="s">
        <v>266</v>
      </c>
      <c r="C1113">
        <v>1988</v>
      </c>
      <c r="D1113">
        <v>5139000</v>
      </c>
      <c r="E1113">
        <v>248971</v>
      </c>
      <c r="F1113">
        <v>28393</v>
      </c>
      <c r="G1113">
        <v>220578</v>
      </c>
      <c r="H1113">
        <v>413</v>
      </c>
      <c r="I1113">
        <v>1505</v>
      </c>
      <c r="J1113">
        <v>8638</v>
      </c>
      <c r="K1113">
        <v>17837</v>
      </c>
      <c r="L1113">
        <v>58605</v>
      </c>
      <c r="M1113">
        <v>139648</v>
      </c>
      <c r="N1113">
        <v>22325</v>
      </c>
    </row>
    <row r="1114" spans="2:14" x14ac:dyDescent="0.2">
      <c r="B1114" s="5" t="s">
        <v>266</v>
      </c>
      <c r="C1114">
        <v>1989</v>
      </c>
      <c r="D1114">
        <v>5159000</v>
      </c>
      <c r="E1114">
        <v>264508</v>
      </c>
      <c r="F1114">
        <v>32634</v>
      </c>
      <c r="G1114">
        <v>231874</v>
      </c>
      <c r="H1114">
        <v>409</v>
      </c>
      <c r="I1114">
        <v>1587</v>
      </c>
      <c r="J1114">
        <v>10060</v>
      </c>
      <c r="K1114">
        <v>20578</v>
      </c>
      <c r="L1114">
        <v>58594</v>
      </c>
      <c r="M1114">
        <v>146269</v>
      </c>
      <c r="N1114">
        <v>27011</v>
      </c>
    </row>
    <row r="1115" spans="2:14" x14ac:dyDescent="0.2">
      <c r="B1115" s="5" t="s">
        <v>266</v>
      </c>
      <c r="C1115">
        <v>1990</v>
      </c>
      <c r="D1115">
        <v>5117073</v>
      </c>
      <c r="E1115">
        <v>262024</v>
      </c>
      <c r="F1115">
        <v>36602</v>
      </c>
      <c r="G1115">
        <v>225422</v>
      </c>
      <c r="H1115">
        <v>449</v>
      </c>
      <c r="I1115">
        <v>1663</v>
      </c>
      <c r="J1115">
        <v>11073</v>
      </c>
      <c r="K1115">
        <v>23417</v>
      </c>
      <c r="L1115">
        <v>54536</v>
      </c>
      <c r="M1115">
        <v>143287</v>
      </c>
      <c r="N1115">
        <v>27599</v>
      </c>
    </row>
    <row r="1116" spans="2:14" x14ac:dyDescent="0.2">
      <c r="B1116" s="5" t="s">
        <v>266</v>
      </c>
      <c r="C1116">
        <v>1991</v>
      </c>
      <c r="D1116">
        <v>5158000</v>
      </c>
      <c r="E1116">
        <v>279340</v>
      </c>
      <c r="F1116">
        <v>39358</v>
      </c>
      <c r="G1116">
        <v>239982</v>
      </c>
      <c r="H1116">
        <v>543</v>
      </c>
      <c r="I1116">
        <v>1756</v>
      </c>
      <c r="J1116">
        <v>12952</v>
      </c>
      <c r="K1116">
        <v>24107</v>
      </c>
      <c r="L1116">
        <v>64643</v>
      </c>
      <c r="M1116">
        <v>146533</v>
      </c>
      <c r="N1116">
        <v>28806</v>
      </c>
    </row>
    <row r="1117" spans="2:14" x14ac:dyDescent="0.2">
      <c r="B1117" s="5" t="s">
        <v>266</v>
      </c>
      <c r="C1117">
        <v>1992</v>
      </c>
      <c r="D1117">
        <v>5193000</v>
      </c>
      <c r="E1117">
        <v>264694</v>
      </c>
      <c r="F1117">
        <v>38448</v>
      </c>
      <c r="G1117">
        <v>226246</v>
      </c>
      <c r="H1117">
        <v>547</v>
      </c>
      <c r="I1117">
        <v>1895</v>
      </c>
      <c r="J1117">
        <v>11783</v>
      </c>
      <c r="K1117">
        <v>24223</v>
      </c>
      <c r="L1117">
        <v>57127</v>
      </c>
      <c r="M1117">
        <v>143288</v>
      </c>
      <c r="N1117">
        <v>25831</v>
      </c>
    </row>
    <row r="1118" spans="2:14" x14ac:dyDescent="0.2">
      <c r="B1118" s="5" t="s">
        <v>266</v>
      </c>
      <c r="C1118">
        <v>1993</v>
      </c>
      <c r="D1118">
        <v>5234000</v>
      </c>
      <c r="E1118">
        <v>266694</v>
      </c>
      <c r="F1118">
        <v>38963</v>
      </c>
      <c r="G1118">
        <v>227731</v>
      </c>
      <c r="H1118">
        <v>590</v>
      </c>
      <c r="I1118">
        <v>1894</v>
      </c>
      <c r="J1118">
        <v>12654</v>
      </c>
      <c r="K1118">
        <v>23825</v>
      </c>
      <c r="L1118">
        <v>53673</v>
      </c>
      <c r="M1118">
        <v>145392</v>
      </c>
      <c r="N1118">
        <v>28666</v>
      </c>
    </row>
    <row r="1119" spans="2:14" x14ac:dyDescent="0.2">
      <c r="B1119" s="5" t="s">
        <v>266</v>
      </c>
      <c r="C1119">
        <v>1994</v>
      </c>
      <c r="D1119">
        <v>5278000</v>
      </c>
      <c r="E1119">
        <v>280138</v>
      </c>
      <c r="F1119">
        <v>39240</v>
      </c>
      <c r="G1119">
        <v>240898</v>
      </c>
      <c r="H1119">
        <v>554</v>
      </c>
      <c r="I1119">
        <v>1955</v>
      </c>
      <c r="J1119">
        <v>12178</v>
      </c>
      <c r="K1119">
        <v>24553</v>
      </c>
      <c r="L1119">
        <v>55577</v>
      </c>
      <c r="M1119">
        <v>158283</v>
      </c>
      <c r="N1119">
        <v>27038</v>
      </c>
    </row>
    <row r="1120" spans="2:14" x14ac:dyDescent="0.2">
      <c r="B1120" s="5" t="s">
        <v>266</v>
      </c>
      <c r="C1120">
        <v>1995</v>
      </c>
      <c r="D1120">
        <v>5324000</v>
      </c>
      <c r="E1120">
        <v>272617</v>
      </c>
      <c r="F1120">
        <v>35339</v>
      </c>
      <c r="G1120">
        <v>237278</v>
      </c>
      <c r="H1120">
        <v>469</v>
      </c>
      <c r="I1120">
        <v>1711</v>
      </c>
      <c r="J1120">
        <v>10863</v>
      </c>
      <c r="K1120">
        <v>22296</v>
      </c>
      <c r="L1120">
        <v>49649</v>
      </c>
      <c r="M1120">
        <v>162430</v>
      </c>
      <c r="N1120">
        <v>25199</v>
      </c>
    </row>
    <row r="1121" spans="2:14" x14ac:dyDescent="0.2">
      <c r="B1121" s="5" t="s">
        <v>266</v>
      </c>
      <c r="C1121">
        <v>1996</v>
      </c>
      <c r="D1121">
        <v>5359000</v>
      </c>
      <c r="E1121">
        <v>272450</v>
      </c>
      <c r="F1121">
        <v>31669</v>
      </c>
      <c r="G1121">
        <v>240781</v>
      </c>
      <c r="H1121">
        <v>433</v>
      </c>
      <c r="I1121">
        <v>1566</v>
      </c>
      <c r="J1121">
        <v>9142</v>
      </c>
      <c r="K1121">
        <v>20528</v>
      </c>
      <c r="L1121">
        <v>47919</v>
      </c>
      <c r="M1121">
        <v>168870</v>
      </c>
      <c r="N1121">
        <v>23992</v>
      </c>
    </row>
    <row r="1122" spans="2:14" x14ac:dyDescent="0.2">
      <c r="B1122" s="5" t="s">
        <v>266</v>
      </c>
      <c r="C1122">
        <v>1997</v>
      </c>
      <c r="D1122">
        <v>5402000</v>
      </c>
      <c r="E1122">
        <v>260081</v>
      </c>
      <c r="F1122">
        <v>31192</v>
      </c>
      <c r="G1122">
        <v>228889</v>
      </c>
      <c r="H1122">
        <v>426</v>
      </c>
      <c r="I1122">
        <v>1525</v>
      </c>
      <c r="J1122">
        <v>8430</v>
      </c>
      <c r="K1122">
        <v>20811</v>
      </c>
      <c r="L1122">
        <v>46900</v>
      </c>
      <c r="M1122">
        <v>155472</v>
      </c>
      <c r="N1122">
        <v>26517</v>
      </c>
    </row>
    <row r="1123" spans="2:14" x14ac:dyDescent="0.2">
      <c r="B1123" s="5" t="s">
        <v>266</v>
      </c>
      <c r="C1123">
        <v>1998</v>
      </c>
      <c r="D1123">
        <v>5439000</v>
      </c>
      <c r="E1123">
        <v>262506</v>
      </c>
      <c r="F1123">
        <v>30222</v>
      </c>
      <c r="G1123">
        <v>232284</v>
      </c>
      <c r="H1123">
        <v>399</v>
      </c>
      <c r="I1123">
        <v>1463</v>
      </c>
      <c r="J1123">
        <v>8116</v>
      </c>
      <c r="K1123">
        <v>20244</v>
      </c>
      <c r="L1123">
        <v>47455</v>
      </c>
      <c r="M1123">
        <v>160363</v>
      </c>
      <c r="N1123">
        <v>24466</v>
      </c>
    </row>
    <row r="1124" spans="2:14" x14ac:dyDescent="0.2">
      <c r="B1124" s="5" t="s">
        <v>266</v>
      </c>
      <c r="C1124">
        <v>1999</v>
      </c>
      <c r="D1124">
        <v>5468338</v>
      </c>
      <c r="E1124">
        <v>250363</v>
      </c>
      <c r="F1124">
        <v>27353</v>
      </c>
      <c r="G1124">
        <v>223010</v>
      </c>
      <c r="H1124">
        <v>359</v>
      </c>
      <c r="I1124">
        <v>1439</v>
      </c>
      <c r="J1124">
        <v>7149</v>
      </c>
      <c r="K1124">
        <v>18406</v>
      </c>
      <c r="L1124">
        <v>42476</v>
      </c>
      <c r="M1124">
        <v>157550</v>
      </c>
      <c r="N1124">
        <v>22984</v>
      </c>
    </row>
    <row r="1125" spans="2:14" x14ac:dyDescent="0.2">
      <c r="B1125" s="5" t="s">
        <v>266</v>
      </c>
      <c r="C1125">
        <v>2000</v>
      </c>
      <c r="D1125">
        <v>5595211</v>
      </c>
      <c r="E1125">
        <v>253338</v>
      </c>
      <c r="F1125">
        <v>27419</v>
      </c>
      <c r="G1125">
        <v>225919</v>
      </c>
      <c r="H1125">
        <v>347</v>
      </c>
      <c r="I1125">
        <v>1351</v>
      </c>
      <c r="J1125">
        <v>7598</v>
      </c>
      <c r="K1125">
        <v>18123</v>
      </c>
      <c r="L1125">
        <v>41685</v>
      </c>
      <c r="M1125">
        <v>159539</v>
      </c>
      <c r="N1125">
        <v>24695</v>
      </c>
    </row>
    <row r="1126" spans="2:14" x14ac:dyDescent="0.2">
      <c r="B1126" s="5" t="s">
        <v>266</v>
      </c>
      <c r="C1126">
        <v>2001</v>
      </c>
      <c r="D1126">
        <v>5629707</v>
      </c>
      <c r="E1126">
        <v>268883</v>
      </c>
      <c r="F1126">
        <v>30472</v>
      </c>
      <c r="G1126">
        <v>238411</v>
      </c>
      <c r="H1126">
        <v>372</v>
      </c>
      <c r="I1126">
        <v>1383</v>
      </c>
      <c r="J1126">
        <v>7771</v>
      </c>
      <c r="K1126">
        <v>20946</v>
      </c>
      <c r="L1126">
        <v>42977</v>
      </c>
      <c r="M1126">
        <v>167420</v>
      </c>
      <c r="N1126">
        <v>28014</v>
      </c>
    </row>
    <row r="1127" spans="2:14" x14ac:dyDescent="0.2">
      <c r="B1127" s="5" t="s">
        <v>266</v>
      </c>
      <c r="C1127">
        <v>2002</v>
      </c>
      <c r="D1127">
        <v>5672579</v>
      </c>
      <c r="E1127">
        <v>261077</v>
      </c>
      <c r="F1127">
        <v>30557</v>
      </c>
      <c r="G1127">
        <v>230520</v>
      </c>
      <c r="H1127">
        <v>331</v>
      </c>
      <c r="I1127">
        <v>1465</v>
      </c>
      <c r="J1127">
        <v>7024</v>
      </c>
      <c r="K1127">
        <v>21737</v>
      </c>
      <c r="L1127">
        <v>42721</v>
      </c>
      <c r="M1127">
        <v>159921</v>
      </c>
      <c r="N1127">
        <v>27878</v>
      </c>
    </row>
    <row r="1128" spans="2:14" x14ac:dyDescent="0.2">
      <c r="B1128" s="5" t="s">
        <v>266</v>
      </c>
      <c r="C1128">
        <v>2003</v>
      </c>
      <c r="D1128">
        <v>5704484</v>
      </c>
      <c r="E1128">
        <v>255972</v>
      </c>
      <c r="F1128">
        <v>26968</v>
      </c>
      <c r="G1128">
        <v>229004</v>
      </c>
      <c r="H1128">
        <v>288</v>
      </c>
      <c r="I1128">
        <v>1394</v>
      </c>
      <c r="J1128">
        <v>6203</v>
      </c>
      <c r="K1128">
        <v>19083</v>
      </c>
      <c r="L1128">
        <v>40908</v>
      </c>
      <c r="M1128">
        <v>159437</v>
      </c>
      <c r="N1128">
        <v>28659</v>
      </c>
    </row>
    <row r="1129" spans="2:14" x14ac:dyDescent="0.2">
      <c r="B1129" s="5" t="s">
        <v>266</v>
      </c>
      <c r="C1129">
        <v>2004</v>
      </c>
      <c r="D1129">
        <v>5754618</v>
      </c>
      <c r="E1129">
        <v>252855</v>
      </c>
      <c r="F1129">
        <v>28226</v>
      </c>
      <c r="G1129">
        <v>224629</v>
      </c>
      <c r="H1129">
        <v>354</v>
      </c>
      <c r="I1129">
        <v>1479</v>
      </c>
      <c r="J1129">
        <v>6630</v>
      </c>
      <c r="K1129">
        <v>19763</v>
      </c>
      <c r="L1129">
        <v>40472</v>
      </c>
      <c r="M1129">
        <v>158264</v>
      </c>
      <c r="N1129">
        <v>25893</v>
      </c>
    </row>
    <row r="1130" spans="2:14" x14ac:dyDescent="0.2">
      <c r="B1130" s="5" t="s">
        <v>267</v>
      </c>
      <c r="C1130">
        <v>1960</v>
      </c>
      <c r="D1130">
        <v>2178141</v>
      </c>
      <c r="E1130">
        <v>15349</v>
      </c>
      <c r="F1130">
        <v>2236</v>
      </c>
      <c r="G1130">
        <v>13113</v>
      </c>
      <c r="H1130">
        <v>218</v>
      </c>
      <c r="I1130">
        <v>112</v>
      </c>
      <c r="J1130">
        <v>324</v>
      </c>
      <c r="K1130">
        <v>1582</v>
      </c>
      <c r="L1130">
        <v>4459</v>
      </c>
      <c r="M1130">
        <v>7603</v>
      </c>
      <c r="N1130">
        <v>1051</v>
      </c>
    </row>
    <row r="1131" spans="2:14" x14ac:dyDescent="0.2">
      <c r="B1131" s="5" t="s">
        <v>267</v>
      </c>
      <c r="C1131">
        <v>1961</v>
      </c>
      <c r="D1131">
        <v>2215000</v>
      </c>
      <c r="E1131">
        <v>16216</v>
      </c>
      <c r="F1131">
        <v>2274</v>
      </c>
      <c r="G1131">
        <v>13942</v>
      </c>
      <c r="H1131">
        <v>229</v>
      </c>
      <c r="I1131">
        <v>129</v>
      </c>
      <c r="J1131">
        <v>345</v>
      </c>
      <c r="K1131">
        <v>1571</v>
      </c>
      <c r="L1131">
        <v>4703</v>
      </c>
      <c r="M1131">
        <v>7928</v>
      </c>
      <c r="N1131">
        <v>1311</v>
      </c>
    </row>
    <row r="1132" spans="2:14" x14ac:dyDescent="0.2">
      <c r="B1132" s="5" t="s">
        <v>267</v>
      </c>
      <c r="C1132">
        <v>1962</v>
      </c>
      <c r="D1132">
        <v>2248000</v>
      </c>
      <c r="E1132">
        <v>16909</v>
      </c>
      <c r="F1132">
        <v>2079</v>
      </c>
      <c r="G1132">
        <v>14830</v>
      </c>
      <c r="H1132">
        <v>164</v>
      </c>
      <c r="I1132">
        <v>96</v>
      </c>
      <c r="J1132">
        <v>179</v>
      </c>
      <c r="K1132">
        <v>1640</v>
      </c>
      <c r="L1132">
        <v>5115</v>
      </c>
      <c r="M1132">
        <v>8481</v>
      </c>
      <c r="N1132">
        <v>1234</v>
      </c>
    </row>
    <row r="1133" spans="2:14" x14ac:dyDescent="0.2">
      <c r="B1133" s="5" t="s">
        <v>267</v>
      </c>
      <c r="C1133">
        <v>1963</v>
      </c>
      <c r="D1133">
        <v>2290000</v>
      </c>
      <c r="E1133">
        <v>14904</v>
      </c>
      <c r="F1133">
        <v>1779</v>
      </c>
      <c r="G1133">
        <v>13125</v>
      </c>
      <c r="H1133">
        <v>164</v>
      </c>
      <c r="I1133">
        <v>98</v>
      </c>
      <c r="J1133">
        <v>191</v>
      </c>
      <c r="K1133">
        <v>1326</v>
      </c>
      <c r="L1133">
        <v>4259</v>
      </c>
      <c r="M1133">
        <v>7740</v>
      </c>
      <c r="N1133">
        <v>1126</v>
      </c>
    </row>
    <row r="1134" spans="2:14" x14ac:dyDescent="0.2">
      <c r="B1134" s="5" t="s">
        <v>267</v>
      </c>
      <c r="C1134">
        <v>1964</v>
      </c>
      <c r="D1134">
        <v>2314000</v>
      </c>
      <c r="E1134">
        <v>21904</v>
      </c>
      <c r="F1134">
        <v>4118</v>
      </c>
      <c r="G1134">
        <v>17786</v>
      </c>
      <c r="H1134">
        <v>233</v>
      </c>
      <c r="I1134">
        <v>217</v>
      </c>
      <c r="J1134">
        <v>476</v>
      </c>
      <c r="K1134">
        <v>3192</v>
      </c>
      <c r="L1134">
        <v>6157</v>
      </c>
      <c r="M1134">
        <v>10359</v>
      </c>
      <c r="N1134">
        <v>1270</v>
      </c>
    </row>
    <row r="1135" spans="2:14" x14ac:dyDescent="0.2">
      <c r="B1135" s="5" t="s">
        <v>267</v>
      </c>
      <c r="C1135">
        <v>1965</v>
      </c>
      <c r="D1135">
        <v>2321000</v>
      </c>
      <c r="E1135">
        <v>22681</v>
      </c>
      <c r="F1135">
        <v>3949</v>
      </c>
      <c r="G1135">
        <v>18732</v>
      </c>
      <c r="H1135">
        <v>207</v>
      </c>
      <c r="I1135">
        <v>160</v>
      </c>
      <c r="J1135">
        <v>334</v>
      </c>
      <c r="K1135">
        <v>3248</v>
      </c>
      <c r="L1135">
        <v>6626</v>
      </c>
      <c r="M1135">
        <v>10311</v>
      </c>
      <c r="N1135">
        <v>1795</v>
      </c>
    </row>
    <row r="1136" spans="2:14" x14ac:dyDescent="0.2">
      <c r="B1136" s="5" t="s">
        <v>267</v>
      </c>
      <c r="C1136">
        <v>1966</v>
      </c>
      <c r="D1136">
        <v>2327000</v>
      </c>
      <c r="E1136">
        <v>20878</v>
      </c>
      <c r="F1136">
        <v>3504</v>
      </c>
      <c r="G1136">
        <v>17374</v>
      </c>
      <c r="H1136">
        <v>225</v>
      </c>
      <c r="I1136">
        <v>185</v>
      </c>
      <c r="J1136">
        <v>310</v>
      </c>
      <c r="K1136">
        <v>2784</v>
      </c>
      <c r="L1136">
        <v>5548</v>
      </c>
      <c r="M1136">
        <v>10438</v>
      </c>
      <c r="N1136">
        <v>1388</v>
      </c>
    </row>
    <row r="1137" spans="2:14" x14ac:dyDescent="0.2">
      <c r="B1137" s="5" t="s">
        <v>267</v>
      </c>
      <c r="C1137">
        <v>1967</v>
      </c>
      <c r="D1137">
        <v>2348000</v>
      </c>
      <c r="E1137">
        <v>21136</v>
      </c>
      <c r="F1137">
        <v>2672</v>
      </c>
      <c r="G1137">
        <v>18464</v>
      </c>
      <c r="H1137">
        <v>204</v>
      </c>
      <c r="I1137">
        <v>130</v>
      </c>
      <c r="J1137">
        <v>248</v>
      </c>
      <c r="K1137">
        <v>2090</v>
      </c>
      <c r="L1137">
        <v>6053</v>
      </c>
      <c r="M1137">
        <v>11080</v>
      </c>
      <c r="N1137">
        <v>1331</v>
      </c>
    </row>
    <row r="1138" spans="2:14" x14ac:dyDescent="0.2">
      <c r="B1138" s="5" t="s">
        <v>267</v>
      </c>
      <c r="C1138">
        <v>1968</v>
      </c>
      <c r="D1138">
        <v>2342000</v>
      </c>
      <c r="E1138">
        <v>25463</v>
      </c>
      <c r="F1138">
        <v>3397</v>
      </c>
      <c r="G1138">
        <v>22066</v>
      </c>
      <c r="H1138">
        <v>232</v>
      </c>
      <c r="I1138">
        <v>179</v>
      </c>
      <c r="J1138">
        <v>310</v>
      </c>
      <c r="K1138">
        <v>2676</v>
      </c>
      <c r="L1138">
        <v>7348</v>
      </c>
      <c r="M1138">
        <v>13031</v>
      </c>
      <c r="N1138">
        <v>1687</v>
      </c>
    </row>
    <row r="1139" spans="2:14" x14ac:dyDescent="0.2">
      <c r="B1139" s="5" t="s">
        <v>267</v>
      </c>
      <c r="C1139">
        <v>1969</v>
      </c>
      <c r="D1139">
        <v>2363000</v>
      </c>
      <c r="E1139">
        <v>25865</v>
      </c>
      <c r="F1139">
        <v>3354</v>
      </c>
      <c r="G1139">
        <v>22511</v>
      </c>
      <c r="H1139">
        <v>192</v>
      </c>
      <c r="I1139">
        <v>215</v>
      </c>
      <c r="J1139">
        <v>345</v>
      </c>
      <c r="K1139">
        <v>2602</v>
      </c>
      <c r="L1139">
        <v>7479</v>
      </c>
      <c r="M1139">
        <v>13310</v>
      </c>
      <c r="N1139">
        <v>1722</v>
      </c>
    </row>
    <row r="1140" spans="2:14" x14ac:dyDescent="0.2">
      <c r="B1140" s="5" t="s">
        <v>267</v>
      </c>
      <c r="C1140">
        <v>1970</v>
      </c>
      <c r="D1140">
        <v>2216912</v>
      </c>
      <c r="E1140">
        <v>28872</v>
      </c>
      <c r="F1140">
        <v>3974</v>
      </c>
      <c r="G1140">
        <v>24898</v>
      </c>
      <c r="H1140">
        <v>255</v>
      </c>
      <c r="I1140">
        <v>198</v>
      </c>
      <c r="J1140">
        <v>421</v>
      </c>
      <c r="K1140">
        <v>3100</v>
      </c>
      <c r="L1140">
        <v>7785</v>
      </c>
      <c r="M1140">
        <v>15376</v>
      </c>
      <c r="N1140">
        <v>1737</v>
      </c>
    </row>
    <row r="1141" spans="2:14" x14ac:dyDescent="0.2">
      <c r="B1141" s="5" t="s">
        <v>267</v>
      </c>
      <c r="C1141">
        <v>1971</v>
      </c>
      <c r="D1141">
        <v>2226000</v>
      </c>
      <c r="E1141">
        <v>35627</v>
      </c>
      <c r="F1141">
        <v>6151</v>
      </c>
      <c r="G1141">
        <v>29476</v>
      </c>
      <c r="H1141">
        <v>328</v>
      </c>
      <c r="I1141">
        <v>305</v>
      </c>
      <c r="J1141">
        <v>799</v>
      </c>
      <c r="K1141">
        <v>4719</v>
      </c>
      <c r="L1141">
        <v>9900</v>
      </c>
      <c r="M1141">
        <v>17363</v>
      </c>
      <c r="N1141">
        <v>2213</v>
      </c>
    </row>
    <row r="1142" spans="2:14" x14ac:dyDescent="0.2">
      <c r="B1142" s="5" t="s">
        <v>267</v>
      </c>
      <c r="C1142">
        <v>1972</v>
      </c>
      <c r="D1142">
        <v>2263000</v>
      </c>
      <c r="E1142">
        <v>40854</v>
      </c>
      <c r="F1142">
        <v>7076</v>
      </c>
      <c r="G1142">
        <v>33778</v>
      </c>
      <c r="H1142">
        <v>348</v>
      </c>
      <c r="I1142">
        <v>395</v>
      </c>
      <c r="J1142">
        <v>902</v>
      </c>
      <c r="K1142">
        <v>5431</v>
      </c>
      <c r="L1142">
        <v>12221</v>
      </c>
      <c r="M1142">
        <v>18829</v>
      </c>
      <c r="N1142">
        <v>2728</v>
      </c>
    </row>
    <row r="1143" spans="2:14" x14ac:dyDescent="0.2">
      <c r="B1143" s="5" t="s">
        <v>267</v>
      </c>
      <c r="C1143">
        <v>1973</v>
      </c>
      <c r="D1143">
        <v>2281000</v>
      </c>
      <c r="E1143">
        <v>43939</v>
      </c>
      <c r="F1143">
        <v>7734</v>
      </c>
      <c r="G1143">
        <v>36205</v>
      </c>
      <c r="H1143">
        <v>368</v>
      </c>
      <c r="I1143">
        <v>389</v>
      </c>
      <c r="J1143">
        <v>1068</v>
      </c>
      <c r="K1143">
        <v>5909</v>
      </c>
      <c r="L1143">
        <v>13544</v>
      </c>
      <c r="M1143">
        <v>20066</v>
      </c>
      <c r="N1143">
        <v>2595</v>
      </c>
    </row>
    <row r="1144" spans="2:14" x14ac:dyDescent="0.2">
      <c r="B1144" s="5" t="s">
        <v>267</v>
      </c>
      <c r="C1144">
        <v>1974</v>
      </c>
      <c r="D1144">
        <v>2324000</v>
      </c>
      <c r="E1144">
        <v>52271</v>
      </c>
      <c r="F1144">
        <v>7782</v>
      </c>
      <c r="G1144">
        <v>44489</v>
      </c>
      <c r="H1144">
        <v>299</v>
      </c>
      <c r="I1144">
        <v>405</v>
      </c>
      <c r="J1144">
        <v>1116</v>
      </c>
      <c r="K1144">
        <v>5962</v>
      </c>
      <c r="L1144">
        <v>17562</v>
      </c>
      <c r="M1144">
        <v>24042</v>
      </c>
      <c r="N1144">
        <v>2885</v>
      </c>
    </row>
    <row r="1145" spans="2:14" x14ac:dyDescent="0.2">
      <c r="B1145" s="5" t="s">
        <v>267</v>
      </c>
      <c r="C1145">
        <v>1975</v>
      </c>
      <c r="D1145">
        <v>2346000</v>
      </c>
      <c r="E1145">
        <v>56556</v>
      </c>
      <c r="F1145">
        <v>7411</v>
      </c>
      <c r="G1145">
        <v>49145</v>
      </c>
      <c r="H1145">
        <v>327</v>
      </c>
      <c r="I1145">
        <v>386</v>
      </c>
      <c r="J1145">
        <v>1280</v>
      </c>
      <c r="K1145">
        <v>5418</v>
      </c>
      <c r="L1145">
        <v>18398</v>
      </c>
      <c r="M1145">
        <v>27713</v>
      </c>
      <c r="N1145">
        <v>3034</v>
      </c>
    </row>
    <row r="1146" spans="2:14" x14ac:dyDescent="0.2">
      <c r="B1146" s="5" t="s">
        <v>267</v>
      </c>
      <c r="C1146">
        <v>1976</v>
      </c>
      <c r="D1146">
        <v>2354000</v>
      </c>
      <c r="E1146">
        <v>58104</v>
      </c>
      <c r="F1146">
        <v>6954</v>
      </c>
      <c r="G1146">
        <v>51150</v>
      </c>
      <c r="H1146">
        <v>294</v>
      </c>
      <c r="I1146">
        <v>384</v>
      </c>
      <c r="J1146">
        <v>1509</v>
      </c>
      <c r="K1146">
        <v>4767</v>
      </c>
      <c r="L1146">
        <v>19098</v>
      </c>
      <c r="M1146">
        <v>29176</v>
      </c>
      <c r="N1146">
        <v>2876</v>
      </c>
    </row>
    <row r="1147" spans="2:14" x14ac:dyDescent="0.2">
      <c r="B1147" s="5" t="s">
        <v>267</v>
      </c>
      <c r="C1147">
        <v>1977</v>
      </c>
      <c r="D1147">
        <v>2389000</v>
      </c>
      <c r="E1147">
        <v>61841</v>
      </c>
      <c r="F1147">
        <v>6896</v>
      </c>
      <c r="G1147">
        <v>54945</v>
      </c>
      <c r="H1147">
        <v>342</v>
      </c>
      <c r="I1147">
        <v>468</v>
      </c>
      <c r="J1147">
        <v>1569</v>
      </c>
      <c r="K1147">
        <v>4517</v>
      </c>
      <c r="L1147">
        <v>21873</v>
      </c>
      <c r="M1147">
        <v>29622</v>
      </c>
      <c r="N1147">
        <v>3450</v>
      </c>
    </row>
    <row r="1148" spans="2:14" x14ac:dyDescent="0.2">
      <c r="B1148" s="5" t="s">
        <v>267</v>
      </c>
      <c r="C1148">
        <v>1978</v>
      </c>
      <c r="D1148">
        <v>2404000</v>
      </c>
      <c r="E1148">
        <v>61419</v>
      </c>
      <c r="F1148">
        <v>7721</v>
      </c>
      <c r="G1148">
        <v>53698</v>
      </c>
      <c r="H1148">
        <v>302</v>
      </c>
      <c r="I1148">
        <v>525</v>
      </c>
      <c r="J1148">
        <v>1688</v>
      </c>
      <c r="K1148">
        <v>5206</v>
      </c>
      <c r="L1148">
        <v>20345</v>
      </c>
      <c r="M1148">
        <v>29703</v>
      </c>
      <c r="N1148">
        <v>3650</v>
      </c>
    </row>
    <row r="1149" spans="2:14" x14ac:dyDescent="0.2">
      <c r="B1149" s="5" t="s">
        <v>267</v>
      </c>
      <c r="C1149">
        <v>1979</v>
      </c>
      <c r="D1149">
        <v>2406000</v>
      </c>
      <c r="E1149">
        <v>71233</v>
      </c>
      <c r="F1149">
        <v>7786</v>
      </c>
      <c r="G1149">
        <v>63447</v>
      </c>
      <c r="H1149">
        <v>302</v>
      </c>
      <c r="I1149">
        <v>523</v>
      </c>
      <c r="J1149">
        <v>1702</v>
      </c>
      <c r="K1149">
        <v>5259</v>
      </c>
      <c r="L1149">
        <v>23428</v>
      </c>
      <c r="M1149">
        <v>36006</v>
      </c>
      <c r="N1149">
        <v>4013</v>
      </c>
    </row>
    <row r="1150" spans="2:14" x14ac:dyDescent="0.2">
      <c r="B1150" s="5" t="s">
        <v>267</v>
      </c>
      <c r="C1150">
        <v>1980</v>
      </c>
      <c r="D1150">
        <v>2511491</v>
      </c>
      <c r="E1150">
        <v>85822</v>
      </c>
      <c r="F1150">
        <v>8588</v>
      </c>
      <c r="G1150">
        <v>77234</v>
      </c>
      <c r="H1150">
        <v>365</v>
      </c>
      <c r="I1150">
        <v>619</v>
      </c>
      <c r="J1150">
        <v>2035</v>
      </c>
      <c r="K1150">
        <v>5569</v>
      </c>
      <c r="L1150">
        <v>29612</v>
      </c>
      <c r="M1150">
        <v>43142</v>
      </c>
      <c r="N1150">
        <v>4480</v>
      </c>
    </row>
    <row r="1151" spans="2:14" x14ac:dyDescent="0.2">
      <c r="B1151" s="5" t="s">
        <v>267</v>
      </c>
      <c r="C1151">
        <v>1981</v>
      </c>
      <c r="D1151">
        <v>2530000</v>
      </c>
      <c r="E1151">
        <v>89495</v>
      </c>
      <c r="F1151">
        <v>7706</v>
      </c>
      <c r="G1151">
        <v>81789</v>
      </c>
      <c r="H1151">
        <v>319</v>
      </c>
      <c r="I1151">
        <v>658</v>
      </c>
      <c r="J1151">
        <v>2059</v>
      </c>
      <c r="K1151">
        <v>4670</v>
      </c>
      <c r="L1151">
        <v>29614</v>
      </c>
      <c r="M1151">
        <v>47587</v>
      </c>
      <c r="N1151">
        <v>4588</v>
      </c>
    </row>
    <row r="1152" spans="2:14" x14ac:dyDescent="0.2">
      <c r="B1152" s="5" t="s">
        <v>267</v>
      </c>
      <c r="C1152">
        <v>1982</v>
      </c>
      <c r="D1152">
        <v>2551000</v>
      </c>
      <c r="E1152">
        <v>91137</v>
      </c>
      <c r="F1152">
        <v>7515</v>
      </c>
      <c r="G1152">
        <v>83622</v>
      </c>
      <c r="H1152">
        <v>358</v>
      </c>
      <c r="I1152">
        <v>675</v>
      </c>
      <c r="J1152">
        <v>1863</v>
      </c>
      <c r="K1152">
        <v>4619</v>
      </c>
      <c r="L1152">
        <v>30200</v>
      </c>
      <c r="M1152">
        <v>49504</v>
      </c>
      <c r="N1152">
        <v>3918</v>
      </c>
    </row>
    <row r="1153" spans="2:14" x14ac:dyDescent="0.2">
      <c r="B1153" s="5" t="s">
        <v>267</v>
      </c>
      <c r="C1153">
        <v>1983</v>
      </c>
      <c r="D1153">
        <v>2587000</v>
      </c>
      <c r="E1153">
        <v>82995</v>
      </c>
      <c r="F1153">
        <v>7255</v>
      </c>
      <c r="G1153">
        <v>75740</v>
      </c>
      <c r="H1153">
        <v>290</v>
      </c>
      <c r="I1153">
        <v>616</v>
      </c>
      <c r="J1153">
        <v>1650</v>
      </c>
      <c r="K1153">
        <v>4699</v>
      </c>
      <c r="L1153">
        <v>26479</v>
      </c>
      <c r="M1153">
        <v>45584</v>
      </c>
      <c r="N1153">
        <v>3677</v>
      </c>
    </row>
    <row r="1154" spans="2:14" x14ac:dyDescent="0.2">
      <c r="B1154" s="5" t="s">
        <v>267</v>
      </c>
      <c r="C1154">
        <v>1984</v>
      </c>
      <c r="D1154">
        <v>2598000</v>
      </c>
      <c r="E1154">
        <v>79495</v>
      </c>
      <c r="F1154">
        <v>7326</v>
      </c>
      <c r="G1154">
        <v>72169</v>
      </c>
      <c r="H1154">
        <v>252</v>
      </c>
      <c r="I1154">
        <v>715</v>
      </c>
      <c r="J1154">
        <v>1572</v>
      </c>
      <c r="K1154">
        <v>4787</v>
      </c>
      <c r="L1154">
        <v>25464</v>
      </c>
      <c r="M1154">
        <v>42952</v>
      </c>
      <c r="N1154">
        <v>3753</v>
      </c>
    </row>
    <row r="1155" spans="2:14" x14ac:dyDescent="0.2">
      <c r="B1155" s="5" t="s">
        <v>267</v>
      </c>
      <c r="C1155">
        <v>1985</v>
      </c>
      <c r="D1155">
        <v>2613000</v>
      </c>
      <c r="E1155">
        <v>85333</v>
      </c>
      <c r="F1155">
        <v>7079</v>
      </c>
      <c r="G1155">
        <v>78254</v>
      </c>
      <c r="H1155">
        <v>276</v>
      </c>
      <c r="I1155">
        <v>698</v>
      </c>
      <c r="J1155">
        <v>1635</v>
      </c>
      <c r="K1155">
        <v>4470</v>
      </c>
      <c r="L1155">
        <v>26701</v>
      </c>
      <c r="M1155">
        <v>47478</v>
      </c>
      <c r="N1155">
        <v>4075</v>
      </c>
    </row>
    <row r="1156" spans="2:14" x14ac:dyDescent="0.2">
      <c r="B1156" s="5" t="s">
        <v>267</v>
      </c>
      <c r="C1156">
        <v>1986</v>
      </c>
      <c r="D1156">
        <v>2625000</v>
      </c>
      <c r="E1156">
        <v>87808</v>
      </c>
      <c r="F1156">
        <v>7196</v>
      </c>
      <c r="G1156">
        <v>80612</v>
      </c>
      <c r="H1156">
        <v>295</v>
      </c>
      <c r="I1156">
        <v>678</v>
      </c>
      <c r="J1156">
        <v>1697</v>
      </c>
      <c r="K1156">
        <v>4526</v>
      </c>
      <c r="L1156">
        <v>28242</v>
      </c>
      <c r="M1156">
        <v>48430</v>
      </c>
      <c r="N1156">
        <v>3940</v>
      </c>
    </row>
    <row r="1157" spans="2:14" x14ac:dyDescent="0.2">
      <c r="B1157" s="5" t="s">
        <v>267</v>
      </c>
      <c r="C1157">
        <v>1987</v>
      </c>
      <c r="D1157">
        <v>2625000</v>
      </c>
      <c r="E1157">
        <v>90263</v>
      </c>
      <c r="F1157">
        <v>7081</v>
      </c>
      <c r="G1157">
        <v>83182</v>
      </c>
      <c r="H1157">
        <v>269</v>
      </c>
      <c r="I1157">
        <v>767</v>
      </c>
      <c r="J1157">
        <v>1496</v>
      </c>
      <c r="K1157">
        <v>4549</v>
      </c>
      <c r="L1157">
        <v>31537</v>
      </c>
      <c r="M1157">
        <v>47433</v>
      </c>
      <c r="N1157">
        <v>4212</v>
      </c>
    </row>
    <row r="1158" spans="2:14" x14ac:dyDescent="0.2">
      <c r="B1158" s="5" t="s">
        <v>267</v>
      </c>
      <c r="C1158">
        <v>1988</v>
      </c>
      <c r="D1158">
        <v>2627000</v>
      </c>
      <c r="E1158">
        <v>94384</v>
      </c>
      <c r="F1158">
        <v>8544</v>
      </c>
      <c r="G1158">
        <v>85840</v>
      </c>
      <c r="H1158">
        <v>225</v>
      </c>
      <c r="I1158">
        <v>951</v>
      </c>
      <c r="J1158">
        <v>2028</v>
      </c>
      <c r="K1158">
        <v>5340</v>
      </c>
      <c r="L1158">
        <v>33651</v>
      </c>
      <c r="M1158">
        <v>47818</v>
      </c>
      <c r="N1158">
        <v>4371</v>
      </c>
    </row>
    <row r="1159" spans="2:14" x14ac:dyDescent="0.2">
      <c r="B1159" s="5" t="s">
        <v>267</v>
      </c>
      <c r="C1159">
        <v>1989</v>
      </c>
      <c r="D1159">
        <v>2621000</v>
      </c>
      <c r="E1159">
        <v>92136</v>
      </c>
      <c r="F1159">
        <v>8156</v>
      </c>
      <c r="G1159">
        <v>83980</v>
      </c>
      <c r="H1159">
        <v>253</v>
      </c>
      <c r="I1159">
        <v>1017</v>
      </c>
      <c r="J1159">
        <v>2053</v>
      </c>
      <c r="K1159">
        <v>4833</v>
      </c>
      <c r="L1159">
        <v>30018</v>
      </c>
      <c r="M1159">
        <v>49266</v>
      </c>
      <c r="N1159">
        <v>4696</v>
      </c>
    </row>
    <row r="1160" spans="2:14" x14ac:dyDescent="0.2">
      <c r="B1160" s="5" t="s">
        <v>267</v>
      </c>
      <c r="C1160">
        <v>1990</v>
      </c>
      <c r="D1160">
        <v>2573216</v>
      </c>
      <c r="E1160">
        <v>99561</v>
      </c>
      <c r="F1160">
        <v>8758</v>
      </c>
      <c r="G1160">
        <v>90803</v>
      </c>
      <c r="H1160">
        <v>313</v>
      </c>
      <c r="I1160">
        <v>1134</v>
      </c>
      <c r="J1160">
        <v>2217</v>
      </c>
      <c r="K1160">
        <v>5094</v>
      </c>
      <c r="L1160">
        <v>32196</v>
      </c>
      <c r="M1160">
        <v>53266</v>
      </c>
      <c r="N1160">
        <v>5341</v>
      </c>
    </row>
    <row r="1161" spans="2:14" x14ac:dyDescent="0.2">
      <c r="B1161" s="5" t="s">
        <v>267</v>
      </c>
      <c r="C1161">
        <v>1991</v>
      </c>
      <c r="D1161">
        <v>2592000</v>
      </c>
      <c r="E1161">
        <v>109402</v>
      </c>
      <c r="F1161">
        <v>10085</v>
      </c>
      <c r="G1161">
        <v>99317</v>
      </c>
      <c r="H1161">
        <v>332</v>
      </c>
      <c r="I1161">
        <v>1199</v>
      </c>
      <c r="J1161">
        <v>3015</v>
      </c>
      <c r="K1161">
        <v>5539</v>
      </c>
      <c r="L1161">
        <v>34524</v>
      </c>
      <c r="M1161">
        <v>57373</v>
      </c>
      <c r="N1161">
        <v>7420</v>
      </c>
    </row>
    <row r="1162" spans="2:14" x14ac:dyDescent="0.2">
      <c r="B1162" s="5" t="s">
        <v>267</v>
      </c>
      <c r="C1162">
        <v>1992</v>
      </c>
      <c r="D1162">
        <v>2614000</v>
      </c>
      <c r="E1162">
        <v>111944</v>
      </c>
      <c r="F1162">
        <v>10763</v>
      </c>
      <c r="G1162">
        <v>101181</v>
      </c>
      <c r="H1162">
        <v>320</v>
      </c>
      <c r="I1162">
        <v>1166</v>
      </c>
      <c r="J1162">
        <v>3254</v>
      </c>
      <c r="K1162">
        <v>6023</v>
      </c>
      <c r="L1162">
        <v>33533</v>
      </c>
      <c r="M1162">
        <v>58851</v>
      </c>
      <c r="N1162">
        <v>8797</v>
      </c>
    </row>
    <row r="1163" spans="2:14" x14ac:dyDescent="0.2">
      <c r="B1163" s="5" t="s">
        <v>267</v>
      </c>
      <c r="C1163">
        <v>1993</v>
      </c>
      <c r="D1163">
        <v>2643000</v>
      </c>
      <c r="E1163">
        <v>116775</v>
      </c>
      <c r="F1163">
        <v>11467</v>
      </c>
      <c r="G1163">
        <v>105308</v>
      </c>
      <c r="H1163">
        <v>357</v>
      </c>
      <c r="I1163">
        <v>1125</v>
      </c>
      <c r="J1163">
        <v>3683</v>
      </c>
      <c r="K1163">
        <v>6302</v>
      </c>
      <c r="L1163">
        <v>33985</v>
      </c>
      <c r="M1163">
        <v>62467</v>
      </c>
      <c r="N1163">
        <v>8856</v>
      </c>
    </row>
    <row r="1164" spans="2:14" x14ac:dyDescent="0.2">
      <c r="B1164" s="5" t="s">
        <v>267</v>
      </c>
      <c r="C1164">
        <v>1994</v>
      </c>
      <c r="D1164">
        <v>2669000</v>
      </c>
      <c r="E1164">
        <v>129101</v>
      </c>
      <c r="F1164">
        <v>13177</v>
      </c>
      <c r="G1164">
        <v>115924</v>
      </c>
      <c r="H1164">
        <v>409</v>
      </c>
      <c r="I1164">
        <v>1212</v>
      </c>
      <c r="J1164">
        <v>4336</v>
      </c>
      <c r="K1164">
        <v>7220</v>
      </c>
      <c r="L1164">
        <v>34493</v>
      </c>
      <c r="M1164">
        <v>70621</v>
      </c>
      <c r="N1164">
        <v>10810</v>
      </c>
    </row>
    <row r="1165" spans="2:14" x14ac:dyDescent="0.2">
      <c r="B1165" s="5" t="s">
        <v>267</v>
      </c>
      <c r="C1165">
        <v>1995</v>
      </c>
      <c r="D1165">
        <v>2697000</v>
      </c>
      <c r="E1165">
        <v>121755</v>
      </c>
      <c r="F1165">
        <v>13560</v>
      </c>
      <c r="G1165">
        <v>108195</v>
      </c>
      <c r="H1165">
        <v>348</v>
      </c>
      <c r="I1165">
        <v>1054</v>
      </c>
      <c r="J1165">
        <v>3530</v>
      </c>
      <c r="K1165">
        <v>8628</v>
      </c>
      <c r="L1165">
        <v>30505</v>
      </c>
      <c r="M1165">
        <v>67967</v>
      </c>
      <c r="N1165">
        <v>9723</v>
      </c>
    </row>
    <row r="1166" spans="2:14" x14ac:dyDescent="0.2">
      <c r="B1166" s="5" t="s">
        <v>267</v>
      </c>
      <c r="C1166">
        <v>1996</v>
      </c>
      <c r="D1166">
        <v>2716000</v>
      </c>
      <c r="E1166">
        <v>122842</v>
      </c>
      <c r="F1166">
        <v>13261</v>
      </c>
      <c r="G1166">
        <v>109581</v>
      </c>
      <c r="H1166">
        <v>301</v>
      </c>
      <c r="I1166">
        <v>981</v>
      </c>
      <c r="J1166">
        <v>3646</v>
      </c>
      <c r="K1166">
        <v>8333</v>
      </c>
      <c r="L1166">
        <v>30755</v>
      </c>
      <c r="M1166">
        <v>69299</v>
      </c>
      <c r="N1166">
        <v>9527</v>
      </c>
    </row>
    <row r="1167" spans="2:14" x14ac:dyDescent="0.2">
      <c r="B1167" s="5" t="s">
        <v>267</v>
      </c>
      <c r="C1167">
        <v>1997</v>
      </c>
      <c r="D1167">
        <v>2731000</v>
      </c>
      <c r="E1167">
        <v>126452</v>
      </c>
      <c r="F1167">
        <v>12808</v>
      </c>
      <c r="G1167">
        <v>113644</v>
      </c>
      <c r="H1167">
        <v>358</v>
      </c>
      <c r="I1167">
        <v>1065</v>
      </c>
      <c r="J1167">
        <v>3741</v>
      </c>
      <c r="K1167">
        <v>7644</v>
      </c>
      <c r="L1167">
        <v>32429</v>
      </c>
      <c r="M1167">
        <v>71887</v>
      </c>
      <c r="N1167">
        <v>9328</v>
      </c>
    </row>
    <row r="1168" spans="2:14" x14ac:dyDescent="0.2">
      <c r="B1168" s="5" t="s">
        <v>267</v>
      </c>
      <c r="C1168">
        <v>1998</v>
      </c>
      <c r="D1168">
        <v>2752000</v>
      </c>
      <c r="E1168">
        <v>120647</v>
      </c>
      <c r="F1168">
        <v>11302</v>
      </c>
      <c r="G1168">
        <v>109345</v>
      </c>
      <c r="H1168">
        <v>315</v>
      </c>
      <c r="I1168">
        <v>1026</v>
      </c>
      <c r="J1168">
        <v>3394</v>
      </c>
      <c r="K1168">
        <v>6567</v>
      </c>
      <c r="L1168">
        <v>31498</v>
      </c>
      <c r="M1168">
        <v>68525</v>
      </c>
      <c r="N1168">
        <v>9322</v>
      </c>
    </row>
    <row r="1169" spans="2:14" x14ac:dyDescent="0.2">
      <c r="B1169" s="5" t="s">
        <v>267</v>
      </c>
      <c r="C1169">
        <v>1999</v>
      </c>
      <c r="D1169">
        <v>2768619</v>
      </c>
      <c r="E1169">
        <v>118231</v>
      </c>
      <c r="F1169">
        <v>9671</v>
      </c>
      <c r="G1169">
        <v>108560</v>
      </c>
      <c r="H1169">
        <v>213</v>
      </c>
      <c r="I1169">
        <v>1156</v>
      </c>
      <c r="J1169">
        <v>3091</v>
      </c>
      <c r="K1169">
        <v>5211</v>
      </c>
      <c r="L1169">
        <v>29109</v>
      </c>
      <c r="M1169">
        <v>65919</v>
      </c>
      <c r="N1169">
        <v>13532</v>
      </c>
    </row>
    <row r="1170" spans="2:14" x14ac:dyDescent="0.2">
      <c r="B1170" s="5" t="s">
        <v>267</v>
      </c>
      <c r="C1170">
        <v>2000</v>
      </c>
      <c r="D1170">
        <v>2844658</v>
      </c>
      <c r="E1170">
        <v>113911</v>
      </c>
      <c r="F1170">
        <v>10267</v>
      </c>
      <c r="G1170">
        <v>103644</v>
      </c>
      <c r="H1170">
        <v>255</v>
      </c>
      <c r="I1170">
        <v>1019</v>
      </c>
      <c r="J1170">
        <v>2703</v>
      </c>
      <c r="K1170">
        <v>6290</v>
      </c>
      <c r="L1170">
        <v>26918</v>
      </c>
      <c r="M1170">
        <v>69758</v>
      </c>
      <c r="N1170">
        <v>6968</v>
      </c>
    </row>
    <row r="1171" spans="2:14" x14ac:dyDescent="0.2">
      <c r="B1171" s="5" t="s">
        <v>267</v>
      </c>
      <c r="C1171">
        <v>2001</v>
      </c>
      <c r="D1171">
        <v>2858029</v>
      </c>
      <c r="E1171">
        <v>119615</v>
      </c>
      <c r="F1171">
        <v>10006</v>
      </c>
      <c r="G1171">
        <v>109609</v>
      </c>
      <c r="H1171">
        <v>282</v>
      </c>
      <c r="I1171">
        <v>1147</v>
      </c>
      <c r="J1171">
        <v>3294</v>
      </c>
      <c r="K1171">
        <v>5283</v>
      </c>
      <c r="L1171">
        <v>29821</v>
      </c>
      <c r="M1171">
        <v>70315</v>
      </c>
      <c r="N1171">
        <v>9473</v>
      </c>
    </row>
    <row r="1172" spans="2:14" x14ac:dyDescent="0.2">
      <c r="B1172" s="5" t="s">
        <v>267</v>
      </c>
      <c r="C1172">
        <v>2002</v>
      </c>
      <c r="D1172">
        <v>2871782</v>
      </c>
      <c r="E1172">
        <v>119442</v>
      </c>
      <c r="F1172">
        <v>9858</v>
      </c>
      <c r="G1172">
        <v>109584</v>
      </c>
      <c r="H1172">
        <v>264</v>
      </c>
      <c r="I1172">
        <v>1127</v>
      </c>
      <c r="J1172">
        <v>3356</v>
      </c>
      <c r="K1172">
        <v>5111</v>
      </c>
      <c r="L1172">
        <v>29593</v>
      </c>
      <c r="M1172">
        <v>70468</v>
      </c>
      <c r="N1172">
        <v>9523</v>
      </c>
    </row>
    <row r="1173" spans="2:14" x14ac:dyDescent="0.2">
      <c r="B1173" s="5" t="s">
        <v>267</v>
      </c>
      <c r="C1173">
        <v>2003</v>
      </c>
      <c r="D1173">
        <v>2881281</v>
      </c>
      <c r="E1173">
        <v>116575</v>
      </c>
      <c r="F1173">
        <v>9380</v>
      </c>
      <c r="G1173">
        <v>107195</v>
      </c>
      <c r="H1173">
        <v>268</v>
      </c>
      <c r="I1173">
        <v>1077</v>
      </c>
      <c r="J1173">
        <v>3019</v>
      </c>
      <c r="K1173">
        <v>5016</v>
      </c>
      <c r="L1173">
        <v>29839</v>
      </c>
      <c r="M1173">
        <v>68407</v>
      </c>
      <c r="N1173">
        <v>8949</v>
      </c>
    </row>
    <row r="1174" spans="2:14" x14ac:dyDescent="0.2">
      <c r="B1174" s="5" t="s">
        <v>267</v>
      </c>
      <c r="C1174">
        <v>2004</v>
      </c>
      <c r="D1174">
        <v>2902966</v>
      </c>
      <c r="E1174">
        <v>109548</v>
      </c>
      <c r="F1174">
        <v>8568</v>
      </c>
      <c r="G1174">
        <v>100980</v>
      </c>
      <c r="H1174">
        <v>227</v>
      </c>
      <c r="I1174">
        <v>1161</v>
      </c>
      <c r="J1174">
        <v>2503</v>
      </c>
      <c r="K1174">
        <v>4677</v>
      </c>
      <c r="L1174">
        <v>27661</v>
      </c>
      <c r="M1174">
        <v>65440</v>
      </c>
      <c r="N1174">
        <v>7879</v>
      </c>
    </row>
    <row r="1175" spans="2:14" x14ac:dyDescent="0.2">
      <c r="B1175" s="5" t="s">
        <v>268</v>
      </c>
      <c r="C1175">
        <v>1960</v>
      </c>
      <c r="D1175">
        <v>674767</v>
      </c>
      <c r="E1175">
        <v>13850</v>
      </c>
      <c r="F1175">
        <v>453</v>
      </c>
      <c r="G1175">
        <v>13397</v>
      </c>
      <c r="H1175">
        <v>26</v>
      </c>
      <c r="I1175">
        <v>48</v>
      </c>
      <c r="J1175">
        <v>186</v>
      </c>
      <c r="K1175">
        <v>193</v>
      </c>
      <c r="L1175">
        <v>2675</v>
      </c>
      <c r="M1175">
        <v>9079</v>
      </c>
      <c r="N1175">
        <v>1643</v>
      </c>
    </row>
    <row r="1176" spans="2:14" x14ac:dyDescent="0.2">
      <c r="B1176" s="5" t="s">
        <v>268</v>
      </c>
      <c r="C1176">
        <v>1961</v>
      </c>
      <c r="D1176">
        <v>682000</v>
      </c>
      <c r="E1176">
        <v>13784</v>
      </c>
      <c r="F1176">
        <v>457</v>
      </c>
      <c r="G1176">
        <v>13327</v>
      </c>
      <c r="H1176">
        <v>17</v>
      </c>
      <c r="I1176">
        <v>48</v>
      </c>
      <c r="J1176">
        <v>173</v>
      </c>
      <c r="K1176">
        <v>219</v>
      </c>
      <c r="L1176">
        <v>2857</v>
      </c>
      <c r="M1176">
        <v>8947</v>
      </c>
      <c r="N1176">
        <v>1523</v>
      </c>
    </row>
    <row r="1177" spans="2:14" x14ac:dyDescent="0.2">
      <c r="B1177" s="5" t="s">
        <v>268</v>
      </c>
      <c r="C1177">
        <v>1962</v>
      </c>
      <c r="D1177">
        <v>709000</v>
      </c>
      <c r="E1177">
        <v>14065</v>
      </c>
      <c r="F1177">
        <v>390</v>
      </c>
      <c r="G1177">
        <v>13675</v>
      </c>
      <c r="H1177">
        <v>15</v>
      </c>
      <c r="I1177">
        <v>52</v>
      </c>
      <c r="J1177">
        <v>141</v>
      </c>
      <c r="K1177">
        <v>182</v>
      </c>
      <c r="L1177">
        <v>2941</v>
      </c>
      <c r="M1177">
        <v>9143</v>
      </c>
      <c r="N1177">
        <v>1591</v>
      </c>
    </row>
    <row r="1178" spans="2:14" x14ac:dyDescent="0.2">
      <c r="B1178" s="5" t="s">
        <v>268</v>
      </c>
      <c r="C1178">
        <v>1963</v>
      </c>
      <c r="D1178">
        <v>707000</v>
      </c>
      <c r="E1178">
        <v>15249</v>
      </c>
      <c r="F1178">
        <v>414</v>
      </c>
      <c r="G1178">
        <v>14835</v>
      </c>
      <c r="H1178">
        <v>14</v>
      </c>
      <c r="I1178">
        <v>59</v>
      </c>
      <c r="J1178">
        <v>146</v>
      </c>
      <c r="K1178">
        <v>195</v>
      </c>
      <c r="L1178">
        <v>3380</v>
      </c>
      <c r="M1178">
        <v>9722</v>
      </c>
      <c r="N1178">
        <v>1733</v>
      </c>
    </row>
    <row r="1179" spans="2:14" x14ac:dyDescent="0.2">
      <c r="B1179" s="5" t="s">
        <v>268</v>
      </c>
      <c r="C1179">
        <v>1964</v>
      </c>
      <c r="D1179">
        <v>705000</v>
      </c>
      <c r="E1179">
        <v>14827</v>
      </c>
      <c r="F1179">
        <v>564</v>
      </c>
      <c r="G1179">
        <v>14263</v>
      </c>
      <c r="H1179">
        <v>19</v>
      </c>
      <c r="I1179">
        <v>53</v>
      </c>
      <c r="J1179">
        <v>110</v>
      </c>
      <c r="K1179">
        <v>382</v>
      </c>
      <c r="L1179">
        <v>3328</v>
      </c>
      <c r="M1179">
        <v>9519</v>
      </c>
      <c r="N1179">
        <v>1416</v>
      </c>
    </row>
    <row r="1180" spans="2:14" x14ac:dyDescent="0.2">
      <c r="B1180" s="5" t="s">
        <v>268</v>
      </c>
      <c r="C1180">
        <v>1965</v>
      </c>
      <c r="D1180">
        <v>706000</v>
      </c>
      <c r="E1180">
        <v>15181</v>
      </c>
      <c r="F1180">
        <v>514</v>
      </c>
      <c r="G1180">
        <v>14667</v>
      </c>
      <c r="H1180">
        <v>12</v>
      </c>
      <c r="I1180">
        <v>55</v>
      </c>
      <c r="J1180">
        <v>112</v>
      </c>
      <c r="K1180">
        <v>335</v>
      </c>
      <c r="L1180">
        <v>3197</v>
      </c>
      <c r="M1180">
        <v>10072</v>
      </c>
      <c r="N1180">
        <v>1398</v>
      </c>
    </row>
    <row r="1181" spans="2:14" x14ac:dyDescent="0.2">
      <c r="B1181" s="5" t="s">
        <v>268</v>
      </c>
      <c r="C1181">
        <v>1966</v>
      </c>
      <c r="D1181">
        <v>702000</v>
      </c>
      <c r="E1181">
        <v>16539</v>
      </c>
      <c r="F1181">
        <v>507</v>
      </c>
      <c r="G1181">
        <v>16032</v>
      </c>
      <c r="H1181">
        <v>20</v>
      </c>
      <c r="I1181">
        <v>63</v>
      </c>
      <c r="J1181">
        <v>125</v>
      </c>
      <c r="K1181">
        <v>299</v>
      </c>
      <c r="L1181">
        <v>3482</v>
      </c>
      <c r="M1181">
        <v>10917</v>
      </c>
      <c r="N1181">
        <v>1633</v>
      </c>
    </row>
    <row r="1182" spans="2:14" x14ac:dyDescent="0.2">
      <c r="B1182" s="5" t="s">
        <v>268</v>
      </c>
      <c r="C1182">
        <v>1967</v>
      </c>
      <c r="D1182">
        <v>701000</v>
      </c>
      <c r="E1182">
        <v>17224</v>
      </c>
      <c r="F1182">
        <v>588</v>
      </c>
      <c r="G1182">
        <v>16636</v>
      </c>
      <c r="H1182">
        <v>17</v>
      </c>
      <c r="I1182">
        <v>72</v>
      </c>
      <c r="J1182">
        <v>150</v>
      </c>
      <c r="K1182">
        <v>349</v>
      </c>
      <c r="L1182">
        <v>3661</v>
      </c>
      <c r="M1182">
        <v>11463</v>
      </c>
      <c r="N1182">
        <v>1512</v>
      </c>
    </row>
    <row r="1183" spans="2:14" x14ac:dyDescent="0.2">
      <c r="B1183" s="5" t="s">
        <v>268</v>
      </c>
      <c r="C1183">
        <v>1968</v>
      </c>
      <c r="D1183">
        <v>693000</v>
      </c>
      <c r="E1183">
        <v>17616</v>
      </c>
      <c r="F1183">
        <v>610</v>
      </c>
      <c r="G1183">
        <v>17006</v>
      </c>
      <c r="H1183">
        <v>23</v>
      </c>
      <c r="I1183">
        <v>50</v>
      </c>
      <c r="J1183">
        <v>126</v>
      </c>
      <c r="K1183">
        <v>411</v>
      </c>
      <c r="L1183">
        <v>3935</v>
      </c>
      <c r="M1183">
        <v>11696</v>
      </c>
      <c r="N1183">
        <v>1375</v>
      </c>
    </row>
    <row r="1184" spans="2:14" x14ac:dyDescent="0.2">
      <c r="B1184" s="5" t="s">
        <v>268</v>
      </c>
      <c r="C1184">
        <v>1969</v>
      </c>
      <c r="D1184">
        <v>694000</v>
      </c>
      <c r="E1184">
        <v>18666</v>
      </c>
      <c r="F1184">
        <v>682</v>
      </c>
      <c r="G1184">
        <v>17984</v>
      </c>
      <c r="H1184">
        <v>25</v>
      </c>
      <c r="I1184">
        <v>77</v>
      </c>
      <c r="J1184">
        <v>154</v>
      </c>
      <c r="K1184">
        <v>426</v>
      </c>
      <c r="L1184">
        <v>3899</v>
      </c>
      <c r="M1184">
        <v>12587</v>
      </c>
      <c r="N1184">
        <v>1498</v>
      </c>
    </row>
    <row r="1185" spans="2:14" x14ac:dyDescent="0.2">
      <c r="B1185" s="5" t="s">
        <v>268</v>
      </c>
      <c r="C1185">
        <v>1970</v>
      </c>
      <c r="D1185">
        <v>694409</v>
      </c>
      <c r="E1185">
        <v>20019</v>
      </c>
      <c r="F1185">
        <v>774</v>
      </c>
      <c r="G1185">
        <v>19245</v>
      </c>
      <c r="H1185">
        <v>22</v>
      </c>
      <c r="I1185">
        <v>73</v>
      </c>
      <c r="J1185">
        <v>155</v>
      </c>
      <c r="K1185">
        <v>524</v>
      </c>
      <c r="L1185">
        <v>4123</v>
      </c>
      <c r="M1185">
        <v>13582</v>
      </c>
      <c r="N1185">
        <v>1540</v>
      </c>
    </row>
    <row r="1186" spans="2:14" x14ac:dyDescent="0.2">
      <c r="B1186" s="5" t="s">
        <v>268</v>
      </c>
      <c r="C1186">
        <v>1971</v>
      </c>
      <c r="D1186">
        <v>708000</v>
      </c>
      <c r="E1186">
        <v>22542</v>
      </c>
      <c r="F1186">
        <v>971</v>
      </c>
      <c r="G1186">
        <v>21571</v>
      </c>
      <c r="H1186">
        <v>31</v>
      </c>
      <c r="I1186">
        <v>100</v>
      </c>
      <c r="J1186">
        <v>203</v>
      </c>
      <c r="K1186">
        <v>637</v>
      </c>
      <c r="L1186">
        <v>4637</v>
      </c>
      <c r="M1186">
        <v>15362</v>
      </c>
      <c r="N1186">
        <v>1572</v>
      </c>
    </row>
    <row r="1187" spans="2:14" x14ac:dyDescent="0.2">
      <c r="B1187" s="5" t="s">
        <v>268</v>
      </c>
      <c r="C1187">
        <v>1972</v>
      </c>
      <c r="D1187">
        <v>719000</v>
      </c>
      <c r="E1187">
        <v>23046</v>
      </c>
      <c r="F1187">
        <v>1079</v>
      </c>
      <c r="G1187">
        <v>21967</v>
      </c>
      <c r="H1187">
        <v>18</v>
      </c>
      <c r="I1187">
        <v>78</v>
      </c>
      <c r="J1187">
        <v>239</v>
      </c>
      <c r="K1187">
        <v>744</v>
      </c>
      <c r="L1187">
        <v>5092</v>
      </c>
      <c r="M1187">
        <v>15099</v>
      </c>
      <c r="N1187">
        <v>1776</v>
      </c>
    </row>
    <row r="1188" spans="2:14" x14ac:dyDescent="0.2">
      <c r="B1188" s="5" t="s">
        <v>268</v>
      </c>
      <c r="C1188">
        <v>1973</v>
      </c>
      <c r="D1188">
        <v>721000</v>
      </c>
      <c r="E1188">
        <v>24480</v>
      </c>
      <c r="F1188">
        <v>1207</v>
      </c>
      <c r="G1188">
        <v>23273</v>
      </c>
      <c r="H1188">
        <v>43</v>
      </c>
      <c r="I1188">
        <v>118</v>
      </c>
      <c r="J1188">
        <v>262</v>
      </c>
      <c r="K1188">
        <v>784</v>
      </c>
      <c r="L1188">
        <v>5448</v>
      </c>
      <c r="M1188">
        <v>16163</v>
      </c>
      <c r="N1188">
        <v>1662</v>
      </c>
    </row>
    <row r="1189" spans="2:14" x14ac:dyDescent="0.2">
      <c r="B1189" s="5" t="s">
        <v>268</v>
      </c>
      <c r="C1189">
        <v>1974</v>
      </c>
      <c r="D1189">
        <v>735000</v>
      </c>
      <c r="E1189">
        <v>30016</v>
      </c>
      <c r="F1189">
        <v>1194</v>
      </c>
      <c r="G1189">
        <v>28822</v>
      </c>
      <c r="H1189">
        <v>31</v>
      </c>
      <c r="I1189">
        <v>90</v>
      </c>
      <c r="J1189">
        <v>262</v>
      </c>
      <c r="K1189">
        <v>811</v>
      </c>
      <c r="L1189">
        <v>6526</v>
      </c>
      <c r="M1189">
        <v>20216</v>
      </c>
      <c r="N1189">
        <v>2080</v>
      </c>
    </row>
    <row r="1190" spans="2:14" x14ac:dyDescent="0.2">
      <c r="B1190" s="5" t="s">
        <v>268</v>
      </c>
      <c r="C1190">
        <v>1975</v>
      </c>
      <c r="D1190">
        <v>748000</v>
      </c>
      <c r="E1190">
        <v>31333</v>
      </c>
      <c r="F1190">
        <v>1418</v>
      </c>
      <c r="G1190">
        <v>29915</v>
      </c>
      <c r="H1190">
        <v>39</v>
      </c>
      <c r="I1190">
        <v>107</v>
      </c>
      <c r="J1190">
        <v>310</v>
      </c>
      <c r="K1190">
        <v>962</v>
      </c>
      <c r="L1190">
        <v>6546</v>
      </c>
      <c r="M1190">
        <v>21055</v>
      </c>
      <c r="N1190">
        <v>2314</v>
      </c>
    </row>
    <row r="1191" spans="2:14" x14ac:dyDescent="0.2">
      <c r="B1191" s="5" t="s">
        <v>268</v>
      </c>
      <c r="C1191">
        <v>1976</v>
      </c>
      <c r="D1191">
        <v>753000</v>
      </c>
      <c r="E1191">
        <v>32092</v>
      </c>
      <c r="F1191">
        <v>1358</v>
      </c>
      <c r="G1191">
        <v>30734</v>
      </c>
      <c r="H1191">
        <v>38</v>
      </c>
      <c r="I1191">
        <v>102</v>
      </c>
      <c r="J1191">
        <v>268</v>
      </c>
      <c r="K1191">
        <v>950</v>
      </c>
      <c r="L1191">
        <v>6333</v>
      </c>
      <c r="M1191">
        <v>22083</v>
      </c>
      <c r="N1191">
        <v>2318</v>
      </c>
    </row>
    <row r="1192" spans="2:14" x14ac:dyDescent="0.2">
      <c r="B1192" s="5" t="s">
        <v>268</v>
      </c>
      <c r="C1192">
        <v>1977</v>
      </c>
      <c r="D1192">
        <v>761000</v>
      </c>
      <c r="E1192">
        <v>31241</v>
      </c>
      <c r="F1192">
        <v>1659</v>
      </c>
      <c r="G1192">
        <v>29582</v>
      </c>
      <c r="H1192">
        <v>41</v>
      </c>
      <c r="I1192">
        <v>127</v>
      </c>
      <c r="J1192">
        <v>298</v>
      </c>
      <c r="K1192">
        <v>1193</v>
      </c>
      <c r="L1192">
        <v>6125</v>
      </c>
      <c r="M1192">
        <v>21104</v>
      </c>
      <c r="N1192">
        <v>2353</v>
      </c>
    </row>
    <row r="1193" spans="2:14" x14ac:dyDescent="0.2">
      <c r="B1193" s="5" t="s">
        <v>268</v>
      </c>
      <c r="C1193">
        <v>1978</v>
      </c>
      <c r="D1193">
        <v>785000</v>
      </c>
      <c r="E1193">
        <v>30739</v>
      </c>
      <c r="F1193">
        <v>1865</v>
      </c>
      <c r="G1193">
        <v>28874</v>
      </c>
      <c r="H1193">
        <v>38</v>
      </c>
      <c r="I1193">
        <v>124</v>
      </c>
      <c r="J1193">
        <v>289</v>
      </c>
      <c r="K1193">
        <v>1414</v>
      </c>
      <c r="L1193">
        <v>6170</v>
      </c>
      <c r="M1193">
        <v>20293</v>
      </c>
      <c r="N1193">
        <v>2411</v>
      </c>
    </row>
    <row r="1194" spans="2:14" x14ac:dyDescent="0.2">
      <c r="B1194" s="5" t="s">
        <v>268</v>
      </c>
      <c r="C1194">
        <v>1979</v>
      </c>
      <c r="D1194">
        <v>786000</v>
      </c>
      <c r="E1194">
        <v>35060</v>
      </c>
      <c r="F1194">
        <v>1762</v>
      </c>
      <c r="G1194">
        <v>33298</v>
      </c>
      <c r="H1194">
        <v>33</v>
      </c>
      <c r="I1194">
        <v>162</v>
      </c>
      <c r="J1194">
        <v>260</v>
      </c>
      <c r="K1194">
        <v>1307</v>
      </c>
      <c r="L1194">
        <v>6314</v>
      </c>
      <c r="M1194">
        <v>24537</v>
      </c>
      <c r="N1194">
        <v>2447</v>
      </c>
    </row>
    <row r="1195" spans="2:14" x14ac:dyDescent="0.2">
      <c r="B1195" s="5" t="s">
        <v>268</v>
      </c>
      <c r="C1195">
        <v>1980</v>
      </c>
      <c r="D1195">
        <v>781592</v>
      </c>
      <c r="E1195">
        <v>39271</v>
      </c>
      <c r="F1195">
        <v>1740</v>
      </c>
      <c r="G1195">
        <v>37531</v>
      </c>
      <c r="H1195">
        <v>31</v>
      </c>
      <c r="I1195">
        <v>164</v>
      </c>
      <c r="J1195">
        <v>266</v>
      </c>
      <c r="K1195">
        <v>1279</v>
      </c>
      <c r="L1195">
        <v>7430</v>
      </c>
      <c r="M1195">
        <v>27587</v>
      </c>
      <c r="N1195">
        <v>2514</v>
      </c>
    </row>
    <row r="1196" spans="2:14" x14ac:dyDescent="0.2">
      <c r="B1196" s="5" t="s">
        <v>268</v>
      </c>
      <c r="C1196">
        <v>1981</v>
      </c>
      <c r="D1196">
        <v>792000</v>
      </c>
      <c r="E1196">
        <v>39750</v>
      </c>
      <c r="F1196">
        <v>2004</v>
      </c>
      <c r="G1196">
        <v>37746</v>
      </c>
      <c r="H1196">
        <v>27</v>
      </c>
      <c r="I1196">
        <v>175</v>
      </c>
      <c r="J1196">
        <v>302</v>
      </c>
      <c r="K1196">
        <v>1500</v>
      </c>
      <c r="L1196">
        <v>7651</v>
      </c>
      <c r="M1196">
        <v>27874</v>
      </c>
      <c r="N1196">
        <v>2221</v>
      </c>
    </row>
    <row r="1197" spans="2:14" x14ac:dyDescent="0.2">
      <c r="B1197" s="5" t="s">
        <v>268</v>
      </c>
      <c r="C1197">
        <v>1982</v>
      </c>
      <c r="D1197">
        <v>801000</v>
      </c>
      <c r="E1197">
        <v>34709</v>
      </c>
      <c r="F1197">
        <v>1801</v>
      </c>
      <c r="G1197">
        <v>32908</v>
      </c>
      <c r="H1197">
        <v>31</v>
      </c>
      <c r="I1197">
        <v>119</v>
      </c>
      <c r="J1197">
        <v>265</v>
      </c>
      <c r="K1197">
        <v>1386</v>
      </c>
      <c r="L1197">
        <v>6759</v>
      </c>
      <c r="M1197">
        <v>24079</v>
      </c>
      <c r="N1197">
        <v>2070</v>
      </c>
    </row>
    <row r="1198" spans="2:14" x14ac:dyDescent="0.2">
      <c r="B1198" s="5" t="s">
        <v>268</v>
      </c>
      <c r="C1198">
        <v>1983</v>
      </c>
      <c r="D1198">
        <v>817000</v>
      </c>
      <c r="E1198">
        <v>37945</v>
      </c>
      <c r="F1198">
        <v>1737</v>
      </c>
      <c r="G1198">
        <v>36208</v>
      </c>
      <c r="H1198">
        <v>30</v>
      </c>
      <c r="I1198">
        <v>162</v>
      </c>
      <c r="J1198">
        <v>192</v>
      </c>
      <c r="K1198">
        <v>1353</v>
      </c>
      <c r="L1198">
        <v>7420</v>
      </c>
      <c r="M1198">
        <v>26918</v>
      </c>
      <c r="N1198">
        <v>1870</v>
      </c>
    </row>
    <row r="1199" spans="2:14" x14ac:dyDescent="0.2">
      <c r="B1199" s="5" t="s">
        <v>268</v>
      </c>
      <c r="C1199">
        <v>1984</v>
      </c>
      <c r="D1199">
        <v>824000</v>
      </c>
      <c r="E1199">
        <v>38338</v>
      </c>
      <c r="F1199">
        <v>1958</v>
      </c>
      <c r="G1199">
        <v>36380</v>
      </c>
      <c r="H1199">
        <v>36</v>
      </c>
      <c r="I1199">
        <v>170</v>
      </c>
      <c r="J1199">
        <v>226</v>
      </c>
      <c r="K1199">
        <v>1526</v>
      </c>
      <c r="L1199">
        <v>7070</v>
      </c>
      <c r="M1199">
        <v>27080</v>
      </c>
      <c r="N1199">
        <v>2230</v>
      </c>
    </row>
    <row r="1200" spans="2:14" x14ac:dyDescent="0.2">
      <c r="B1200" s="5" t="s">
        <v>268</v>
      </c>
      <c r="C1200">
        <v>1985</v>
      </c>
      <c r="D1200">
        <v>826000</v>
      </c>
      <c r="E1200">
        <v>37577</v>
      </c>
      <c r="F1200">
        <v>1722</v>
      </c>
      <c r="G1200">
        <v>35855</v>
      </c>
      <c r="H1200">
        <v>48</v>
      </c>
      <c r="I1200">
        <v>159</v>
      </c>
      <c r="J1200">
        <v>173</v>
      </c>
      <c r="K1200">
        <v>1342</v>
      </c>
      <c r="L1200">
        <v>6835</v>
      </c>
      <c r="M1200">
        <v>26746</v>
      </c>
      <c r="N1200">
        <v>2274</v>
      </c>
    </row>
    <row r="1201" spans="2:14" x14ac:dyDescent="0.2">
      <c r="B1201" s="5" t="s">
        <v>268</v>
      </c>
      <c r="C1201">
        <v>1986</v>
      </c>
      <c r="D1201">
        <v>819000</v>
      </c>
      <c r="E1201">
        <v>36682</v>
      </c>
      <c r="F1201">
        <v>1289</v>
      </c>
      <c r="G1201">
        <v>35393</v>
      </c>
      <c r="H1201">
        <v>24</v>
      </c>
      <c r="I1201">
        <v>142</v>
      </c>
      <c r="J1201">
        <v>160</v>
      </c>
      <c r="K1201">
        <v>963</v>
      </c>
      <c r="L1201">
        <v>6491</v>
      </c>
      <c r="M1201">
        <v>27142</v>
      </c>
      <c r="N1201">
        <v>1760</v>
      </c>
    </row>
    <row r="1202" spans="2:14" x14ac:dyDescent="0.2">
      <c r="B1202" s="5" t="s">
        <v>268</v>
      </c>
      <c r="C1202">
        <v>1987</v>
      </c>
      <c r="D1202">
        <v>809000</v>
      </c>
      <c r="E1202">
        <v>37209</v>
      </c>
      <c r="F1202">
        <v>1223</v>
      </c>
      <c r="G1202">
        <v>35986</v>
      </c>
      <c r="H1202">
        <v>33</v>
      </c>
      <c r="I1202">
        <v>160</v>
      </c>
      <c r="J1202">
        <v>196</v>
      </c>
      <c r="K1202">
        <v>834</v>
      </c>
      <c r="L1202">
        <v>6521</v>
      </c>
      <c r="M1202">
        <v>27541</v>
      </c>
      <c r="N1202">
        <v>1924</v>
      </c>
    </row>
    <row r="1203" spans="2:14" x14ac:dyDescent="0.2">
      <c r="B1203" s="5" t="s">
        <v>268</v>
      </c>
      <c r="C1203">
        <v>1988</v>
      </c>
      <c r="D1203">
        <v>804000</v>
      </c>
      <c r="E1203">
        <v>34307</v>
      </c>
      <c r="F1203">
        <v>989</v>
      </c>
      <c r="G1203">
        <v>33318</v>
      </c>
      <c r="H1203">
        <v>21</v>
      </c>
      <c r="I1203">
        <v>135</v>
      </c>
      <c r="J1203">
        <v>182</v>
      </c>
      <c r="K1203">
        <v>651</v>
      </c>
      <c r="L1203">
        <v>5657</v>
      </c>
      <c r="M1203">
        <v>25921</v>
      </c>
      <c r="N1203">
        <v>1740</v>
      </c>
    </row>
    <row r="1204" spans="2:14" x14ac:dyDescent="0.2">
      <c r="B1204" s="5" t="s">
        <v>268</v>
      </c>
      <c r="C1204">
        <v>1989</v>
      </c>
      <c r="D1204">
        <v>806000</v>
      </c>
      <c r="E1204">
        <v>32220</v>
      </c>
      <c r="F1204">
        <v>935</v>
      </c>
      <c r="G1204">
        <v>31285</v>
      </c>
      <c r="H1204">
        <v>23</v>
      </c>
      <c r="I1204">
        <v>145</v>
      </c>
      <c r="J1204">
        <v>137</v>
      </c>
      <c r="K1204">
        <v>630</v>
      </c>
      <c r="L1204">
        <v>5575</v>
      </c>
      <c r="M1204">
        <v>23892</v>
      </c>
      <c r="N1204">
        <v>1818</v>
      </c>
    </row>
    <row r="1205" spans="2:14" x14ac:dyDescent="0.2">
      <c r="B1205" s="5" t="s">
        <v>268</v>
      </c>
      <c r="C1205">
        <v>1990</v>
      </c>
      <c r="D1205">
        <v>799065</v>
      </c>
      <c r="E1205">
        <v>35975</v>
      </c>
      <c r="F1205">
        <v>1273</v>
      </c>
      <c r="G1205">
        <v>34702</v>
      </c>
      <c r="H1205">
        <v>39</v>
      </c>
      <c r="I1205">
        <v>195</v>
      </c>
      <c r="J1205">
        <v>173</v>
      </c>
      <c r="K1205">
        <v>866</v>
      </c>
      <c r="L1205">
        <v>5666</v>
      </c>
      <c r="M1205">
        <v>27098</v>
      </c>
      <c r="N1205">
        <v>1938</v>
      </c>
    </row>
    <row r="1206" spans="2:14" x14ac:dyDescent="0.2">
      <c r="B1206" s="5" t="s">
        <v>268</v>
      </c>
      <c r="C1206">
        <v>1991</v>
      </c>
      <c r="D1206">
        <v>808000</v>
      </c>
      <c r="E1206">
        <v>29477</v>
      </c>
      <c r="F1206">
        <v>1130</v>
      </c>
      <c r="G1206">
        <v>28347</v>
      </c>
      <c r="H1206">
        <v>21</v>
      </c>
      <c r="I1206">
        <v>160</v>
      </c>
      <c r="J1206">
        <v>150</v>
      </c>
      <c r="K1206">
        <v>799</v>
      </c>
      <c r="L1206">
        <v>4231</v>
      </c>
      <c r="M1206">
        <v>22449</v>
      </c>
      <c r="N1206">
        <v>1667</v>
      </c>
    </row>
    <row r="1207" spans="2:14" x14ac:dyDescent="0.2">
      <c r="B1207" s="5" t="s">
        <v>268</v>
      </c>
      <c r="C1207">
        <v>1992</v>
      </c>
      <c r="D1207">
        <v>824000</v>
      </c>
      <c r="E1207">
        <v>37872</v>
      </c>
      <c r="F1207">
        <v>1400</v>
      </c>
      <c r="G1207">
        <v>36472</v>
      </c>
      <c r="H1207">
        <v>24</v>
      </c>
      <c r="I1207">
        <v>210</v>
      </c>
      <c r="J1207">
        <v>222</v>
      </c>
      <c r="K1207">
        <v>944</v>
      </c>
      <c r="L1207">
        <v>5306</v>
      </c>
      <c r="M1207">
        <v>29243</v>
      </c>
      <c r="N1207">
        <v>1923</v>
      </c>
    </row>
    <row r="1208" spans="2:14" x14ac:dyDescent="0.2">
      <c r="B1208" s="5" t="s">
        <v>268</v>
      </c>
      <c r="C1208">
        <v>1993</v>
      </c>
      <c r="D1208">
        <v>839000</v>
      </c>
      <c r="E1208">
        <v>40188</v>
      </c>
      <c r="F1208">
        <v>1489</v>
      </c>
      <c r="G1208">
        <v>38699</v>
      </c>
      <c r="H1208">
        <v>25</v>
      </c>
      <c r="I1208">
        <v>234</v>
      </c>
      <c r="J1208">
        <v>272</v>
      </c>
      <c r="K1208">
        <v>958</v>
      </c>
      <c r="L1208">
        <v>5992</v>
      </c>
      <c r="M1208">
        <v>30641</v>
      </c>
      <c r="N1208">
        <v>2066</v>
      </c>
    </row>
    <row r="1209" spans="2:14" x14ac:dyDescent="0.2">
      <c r="B1209" s="5" t="s">
        <v>268</v>
      </c>
      <c r="C1209">
        <v>1994</v>
      </c>
      <c r="D1209">
        <v>856000</v>
      </c>
      <c r="E1209">
        <v>42961</v>
      </c>
      <c r="F1209">
        <v>1516</v>
      </c>
      <c r="G1209">
        <v>41445</v>
      </c>
      <c r="H1209">
        <v>28</v>
      </c>
      <c r="I1209">
        <v>233</v>
      </c>
      <c r="J1209">
        <v>280</v>
      </c>
      <c r="K1209">
        <v>975</v>
      </c>
      <c r="L1209">
        <v>6178</v>
      </c>
      <c r="M1209">
        <v>32817</v>
      </c>
      <c r="N1209">
        <v>2450</v>
      </c>
    </row>
    <row r="1210" spans="2:14" x14ac:dyDescent="0.2">
      <c r="B1210" s="5" t="s">
        <v>268</v>
      </c>
      <c r="C1210">
        <v>1995</v>
      </c>
      <c r="D1210">
        <v>870000</v>
      </c>
      <c r="E1210">
        <v>41737</v>
      </c>
      <c r="F1210">
        <v>1491</v>
      </c>
      <c r="G1210">
        <v>40246</v>
      </c>
      <c r="H1210">
        <v>35</v>
      </c>
      <c r="I1210">
        <v>231</v>
      </c>
      <c r="J1210">
        <v>253</v>
      </c>
      <c r="K1210">
        <v>972</v>
      </c>
      <c r="L1210">
        <v>5060</v>
      </c>
      <c r="M1210">
        <v>32797</v>
      </c>
      <c r="N1210">
        <v>2389</v>
      </c>
    </row>
    <row r="1211" spans="2:14" x14ac:dyDescent="0.2">
      <c r="B1211" s="5" t="s">
        <v>268</v>
      </c>
      <c r="C1211">
        <v>1996</v>
      </c>
      <c r="D1211">
        <v>879000</v>
      </c>
      <c r="E1211">
        <v>39499</v>
      </c>
      <c r="F1211">
        <v>1415</v>
      </c>
      <c r="G1211">
        <v>38084</v>
      </c>
      <c r="H1211">
        <v>34</v>
      </c>
      <c r="I1211">
        <v>238</v>
      </c>
      <c r="J1211">
        <v>261</v>
      </c>
      <c r="K1211">
        <v>882</v>
      </c>
      <c r="L1211">
        <v>4908</v>
      </c>
      <c r="M1211">
        <v>30928</v>
      </c>
      <c r="N1211">
        <v>2248</v>
      </c>
    </row>
    <row r="1212" spans="2:14" x14ac:dyDescent="0.2">
      <c r="B1212" s="5" t="s">
        <v>268</v>
      </c>
      <c r="C1212">
        <v>1997</v>
      </c>
      <c r="D1212">
        <v>879000</v>
      </c>
      <c r="E1212">
        <v>38753</v>
      </c>
      <c r="F1212">
        <v>1161</v>
      </c>
      <c r="G1212">
        <v>37592</v>
      </c>
      <c r="H1212">
        <v>42</v>
      </c>
      <c r="I1212">
        <v>171</v>
      </c>
      <c r="J1212">
        <v>179</v>
      </c>
      <c r="K1212">
        <v>769</v>
      </c>
      <c r="L1212">
        <v>5002</v>
      </c>
      <c r="M1212">
        <v>30411</v>
      </c>
      <c r="N1212">
        <v>2179</v>
      </c>
    </row>
    <row r="1213" spans="2:14" x14ac:dyDescent="0.2">
      <c r="B1213" s="5" t="s">
        <v>268</v>
      </c>
      <c r="C1213">
        <v>1998</v>
      </c>
      <c r="D1213">
        <v>880000</v>
      </c>
      <c r="E1213">
        <v>35822</v>
      </c>
      <c r="F1213">
        <v>1221</v>
      </c>
      <c r="G1213">
        <v>34601</v>
      </c>
      <c r="H1213">
        <v>36</v>
      </c>
      <c r="I1213">
        <v>157</v>
      </c>
      <c r="J1213">
        <v>175</v>
      </c>
      <c r="K1213">
        <v>853</v>
      </c>
      <c r="L1213">
        <v>4501</v>
      </c>
      <c r="M1213">
        <v>28086</v>
      </c>
      <c r="N1213">
        <v>2014</v>
      </c>
    </row>
    <row r="1214" spans="2:14" x14ac:dyDescent="0.2">
      <c r="B1214" s="5" t="s">
        <v>268</v>
      </c>
      <c r="C1214">
        <v>1999</v>
      </c>
      <c r="D1214">
        <v>882779</v>
      </c>
      <c r="E1214">
        <v>31193</v>
      </c>
      <c r="F1214">
        <v>2090</v>
      </c>
      <c r="G1214">
        <v>29103</v>
      </c>
      <c r="H1214">
        <v>22</v>
      </c>
      <c r="I1214">
        <v>293</v>
      </c>
      <c r="J1214">
        <v>239</v>
      </c>
      <c r="K1214">
        <v>1536</v>
      </c>
      <c r="L1214">
        <v>3876</v>
      </c>
      <c r="M1214">
        <v>23353</v>
      </c>
      <c r="N1214">
        <v>1874</v>
      </c>
    </row>
    <row r="1215" spans="2:14" x14ac:dyDescent="0.2">
      <c r="B1215" s="5" t="s">
        <v>268</v>
      </c>
      <c r="C1215">
        <v>2000</v>
      </c>
      <c r="D1215">
        <v>902195</v>
      </c>
      <c r="E1215">
        <v>31878</v>
      </c>
      <c r="F1215">
        <v>2171</v>
      </c>
      <c r="G1215">
        <v>29707</v>
      </c>
      <c r="H1215">
        <v>16</v>
      </c>
      <c r="I1215">
        <v>301</v>
      </c>
      <c r="J1215">
        <v>249</v>
      </c>
      <c r="K1215">
        <v>1605</v>
      </c>
      <c r="L1215">
        <v>3946</v>
      </c>
      <c r="M1215">
        <v>23805</v>
      </c>
      <c r="N1215">
        <v>1956</v>
      </c>
    </row>
    <row r="1216" spans="2:14" x14ac:dyDescent="0.2">
      <c r="B1216" s="5" t="s">
        <v>268</v>
      </c>
      <c r="C1216">
        <v>2001</v>
      </c>
      <c r="D1216">
        <v>904433</v>
      </c>
      <c r="E1216">
        <v>33362</v>
      </c>
      <c r="F1216">
        <v>3187</v>
      </c>
      <c r="G1216">
        <v>30175</v>
      </c>
      <c r="H1216">
        <v>34</v>
      </c>
      <c r="I1216">
        <v>188</v>
      </c>
      <c r="J1216">
        <v>230</v>
      </c>
      <c r="K1216">
        <v>2735</v>
      </c>
      <c r="L1216">
        <v>3670</v>
      </c>
      <c r="M1216">
        <v>24684</v>
      </c>
      <c r="N1216">
        <v>1821</v>
      </c>
    </row>
    <row r="1217" spans="2:14" x14ac:dyDescent="0.2">
      <c r="B1217" s="5" t="s">
        <v>268</v>
      </c>
      <c r="C1217">
        <v>2002</v>
      </c>
      <c r="D1217">
        <v>909453</v>
      </c>
      <c r="E1217">
        <v>31948</v>
      </c>
      <c r="F1217">
        <v>3197</v>
      </c>
      <c r="G1217">
        <v>28751</v>
      </c>
      <c r="H1217">
        <v>16</v>
      </c>
      <c r="I1217">
        <v>237</v>
      </c>
      <c r="J1217">
        <v>283</v>
      </c>
      <c r="K1217">
        <v>2661</v>
      </c>
      <c r="L1217">
        <v>3289</v>
      </c>
      <c r="M1217">
        <v>23679</v>
      </c>
      <c r="N1217">
        <v>1783</v>
      </c>
    </row>
    <row r="1218" spans="2:14" x14ac:dyDescent="0.2">
      <c r="B1218" s="5" t="s">
        <v>268</v>
      </c>
      <c r="C1218">
        <v>2003</v>
      </c>
      <c r="D1218">
        <v>917621</v>
      </c>
      <c r="E1218">
        <v>31779</v>
      </c>
      <c r="F1218">
        <v>3351</v>
      </c>
      <c r="G1218">
        <v>28428</v>
      </c>
      <c r="H1218">
        <v>30</v>
      </c>
      <c r="I1218">
        <v>246</v>
      </c>
      <c r="J1218">
        <v>298</v>
      </c>
      <c r="K1218">
        <v>2777</v>
      </c>
      <c r="L1218">
        <v>3722</v>
      </c>
      <c r="M1218">
        <v>22800</v>
      </c>
      <c r="N1218">
        <v>1906</v>
      </c>
    </row>
    <row r="1219" spans="2:14" x14ac:dyDescent="0.2">
      <c r="B1219" s="5" t="s">
        <v>268</v>
      </c>
      <c r="C1219">
        <v>2004</v>
      </c>
      <c r="D1219">
        <v>926865</v>
      </c>
      <c r="E1219">
        <v>29938</v>
      </c>
      <c r="F1219">
        <v>2723</v>
      </c>
      <c r="G1219">
        <v>27215</v>
      </c>
      <c r="H1219">
        <v>30</v>
      </c>
      <c r="I1219">
        <v>273</v>
      </c>
      <c r="J1219">
        <v>233</v>
      </c>
      <c r="K1219">
        <v>2187</v>
      </c>
      <c r="L1219">
        <v>3515</v>
      </c>
      <c r="M1219">
        <v>22082</v>
      </c>
      <c r="N1219">
        <v>1618</v>
      </c>
    </row>
    <row r="1220" spans="2:14" x14ac:dyDescent="0.2">
      <c r="B1220" s="5" t="s">
        <v>269</v>
      </c>
      <c r="C1220">
        <v>1960</v>
      </c>
      <c r="D1220">
        <v>4556155</v>
      </c>
      <c r="E1220">
        <v>53738</v>
      </c>
      <c r="F1220">
        <v>10182</v>
      </c>
      <c r="G1220">
        <v>43556</v>
      </c>
      <c r="H1220">
        <v>482</v>
      </c>
      <c r="I1220">
        <v>355</v>
      </c>
      <c r="J1220">
        <v>825</v>
      </c>
      <c r="K1220">
        <v>8520</v>
      </c>
      <c r="L1220">
        <v>12730</v>
      </c>
      <c r="M1220">
        <v>26865</v>
      </c>
      <c r="N1220">
        <v>3961</v>
      </c>
    </row>
    <row r="1221" spans="2:14" x14ac:dyDescent="0.2">
      <c r="B1221" s="5" t="s">
        <v>269</v>
      </c>
      <c r="C1221">
        <v>1961</v>
      </c>
      <c r="D1221">
        <v>4614000</v>
      </c>
      <c r="E1221">
        <v>54932</v>
      </c>
      <c r="F1221">
        <v>9275</v>
      </c>
      <c r="G1221">
        <v>45657</v>
      </c>
      <c r="H1221">
        <v>424</v>
      </c>
      <c r="I1221">
        <v>336</v>
      </c>
      <c r="J1221">
        <v>694</v>
      </c>
      <c r="K1221">
        <v>7821</v>
      </c>
      <c r="L1221">
        <v>13485</v>
      </c>
      <c r="M1221">
        <v>28029</v>
      </c>
      <c r="N1221">
        <v>4143</v>
      </c>
    </row>
    <row r="1222" spans="2:14" x14ac:dyDescent="0.2">
      <c r="B1222" s="5" t="s">
        <v>269</v>
      </c>
      <c r="C1222">
        <v>1962</v>
      </c>
      <c r="D1222">
        <v>4731000</v>
      </c>
      <c r="E1222">
        <v>58237</v>
      </c>
      <c r="F1222">
        <v>9533</v>
      </c>
      <c r="G1222">
        <v>48704</v>
      </c>
      <c r="H1222">
        <v>373</v>
      </c>
      <c r="I1222">
        <v>362</v>
      </c>
      <c r="J1222">
        <v>836</v>
      </c>
      <c r="K1222">
        <v>7962</v>
      </c>
      <c r="L1222">
        <v>14704</v>
      </c>
      <c r="M1222">
        <v>29642</v>
      </c>
      <c r="N1222">
        <v>4358</v>
      </c>
    </row>
    <row r="1223" spans="2:14" x14ac:dyDescent="0.2">
      <c r="B1223" s="5" t="s">
        <v>269</v>
      </c>
      <c r="C1223">
        <v>1963</v>
      </c>
      <c r="D1223">
        <v>4760000</v>
      </c>
      <c r="E1223">
        <v>61915</v>
      </c>
      <c r="F1223">
        <v>10038</v>
      </c>
      <c r="G1223">
        <v>51877</v>
      </c>
      <c r="H1223">
        <v>391</v>
      </c>
      <c r="I1223">
        <v>346</v>
      </c>
      <c r="J1223">
        <v>903</v>
      </c>
      <c r="K1223">
        <v>8398</v>
      </c>
      <c r="L1223">
        <v>15948</v>
      </c>
      <c r="M1223">
        <v>30877</v>
      </c>
      <c r="N1223">
        <v>5052</v>
      </c>
    </row>
    <row r="1224" spans="2:14" x14ac:dyDescent="0.2">
      <c r="B1224" s="5" t="s">
        <v>269</v>
      </c>
      <c r="C1224">
        <v>1964</v>
      </c>
      <c r="D1224">
        <v>4852000</v>
      </c>
      <c r="E1224">
        <v>72742</v>
      </c>
      <c r="F1224">
        <v>12345</v>
      </c>
      <c r="G1224">
        <v>60397</v>
      </c>
      <c r="H1224">
        <v>390</v>
      </c>
      <c r="I1224">
        <v>464</v>
      </c>
      <c r="J1224">
        <v>1099</v>
      </c>
      <c r="K1224">
        <v>10392</v>
      </c>
      <c r="L1224">
        <v>19369</v>
      </c>
      <c r="M1224">
        <v>35554</v>
      </c>
      <c r="N1224">
        <v>5474</v>
      </c>
    </row>
    <row r="1225" spans="2:14" x14ac:dyDescent="0.2">
      <c r="B1225" s="5" t="s">
        <v>269</v>
      </c>
      <c r="C1225">
        <v>1965</v>
      </c>
      <c r="D1225">
        <v>4914000</v>
      </c>
      <c r="E1225">
        <v>77072</v>
      </c>
      <c r="F1225">
        <v>12755</v>
      </c>
      <c r="G1225">
        <v>64317</v>
      </c>
      <c r="H1225">
        <v>410</v>
      </c>
      <c r="I1225">
        <v>449</v>
      </c>
      <c r="J1225">
        <v>1129</v>
      </c>
      <c r="K1225">
        <v>10767</v>
      </c>
      <c r="L1225">
        <v>20112</v>
      </c>
      <c r="M1225">
        <v>38309</v>
      </c>
      <c r="N1225">
        <v>5896</v>
      </c>
    </row>
    <row r="1226" spans="2:14" x14ac:dyDescent="0.2">
      <c r="B1226" s="5" t="s">
        <v>269</v>
      </c>
      <c r="C1226">
        <v>1966</v>
      </c>
      <c r="D1226">
        <v>5000000</v>
      </c>
      <c r="E1226">
        <v>85211</v>
      </c>
      <c r="F1226">
        <v>14775</v>
      </c>
      <c r="G1226">
        <v>70436</v>
      </c>
      <c r="H1226">
        <v>459</v>
      </c>
      <c r="I1226">
        <v>538</v>
      </c>
      <c r="J1226">
        <v>1213</v>
      </c>
      <c r="K1226">
        <v>12565</v>
      </c>
      <c r="L1226">
        <v>22134</v>
      </c>
      <c r="M1226">
        <v>41258</v>
      </c>
      <c r="N1226">
        <v>7044</v>
      </c>
    </row>
    <row r="1227" spans="2:14" x14ac:dyDescent="0.2">
      <c r="B1227" s="5" t="s">
        <v>269</v>
      </c>
      <c r="C1227">
        <v>1967</v>
      </c>
      <c r="D1227">
        <v>5029000</v>
      </c>
      <c r="E1227">
        <v>95162</v>
      </c>
      <c r="F1227">
        <v>15995</v>
      </c>
      <c r="G1227">
        <v>79167</v>
      </c>
      <c r="H1227">
        <v>498</v>
      </c>
      <c r="I1227">
        <v>567</v>
      </c>
      <c r="J1227">
        <v>1614</v>
      </c>
      <c r="K1227">
        <v>13316</v>
      </c>
      <c r="L1227">
        <v>25966</v>
      </c>
      <c r="M1227">
        <v>45856</v>
      </c>
      <c r="N1227">
        <v>7345</v>
      </c>
    </row>
    <row r="1228" spans="2:14" x14ac:dyDescent="0.2">
      <c r="B1228" s="5" t="s">
        <v>269</v>
      </c>
      <c r="C1228">
        <v>1968</v>
      </c>
      <c r="D1228">
        <v>5135000</v>
      </c>
      <c r="E1228">
        <v>103056</v>
      </c>
      <c r="F1228">
        <v>18025</v>
      </c>
      <c r="G1228">
        <v>85031</v>
      </c>
      <c r="H1228">
        <v>526</v>
      </c>
      <c r="I1228">
        <v>579</v>
      </c>
      <c r="J1228">
        <v>1929</v>
      </c>
      <c r="K1228">
        <v>14991</v>
      </c>
      <c r="L1228">
        <v>27716</v>
      </c>
      <c r="M1228">
        <v>49442</v>
      </c>
      <c r="N1228">
        <v>7873</v>
      </c>
    </row>
    <row r="1229" spans="2:14" x14ac:dyDescent="0.2">
      <c r="B1229" s="5" t="s">
        <v>269</v>
      </c>
      <c r="C1229">
        <v>1969</v>
      </c>
      <c r="D1229">
        <v>5205000</v>
      </c>
      <c r="E1229">
        <v>117200</v>
      </c>
      <c r="F1229">
        <v>18117</v>
      </c>
      <c r="G1229">
        <v>99083</v>
      </c>
      <c r="H1229">
        <v>588</v>
      </c>
      <c r="I1229">
        <v>619</v>
      </c>
      <c r="J1229">
        <v>2244</v>
      </c>
      <c r="K1229">
        <v>14666</v>
      </c>
      <c r="L1229">
        <v>31804</v>
      </c>
      <c r="M1229">
        <v>58614</v>
      </c>
      <c r="N1229">
        <v>8665</v>
      </c>
    </row>
    <row r="1230" spans="2:14" x14ac:dyDescent="0.2">
      <c r="B1230" s="5" t="s">
        <v>269</v>
      </c>
      <c r="C1230">
        <v>1970</v>
      </c>
      <c r="D1230">
        <v>5082059</v>
      </c>
      <c r="E1230">
        <v>134302</v>
      </c>
      <c r="F1230">
        <v>18814</v>
      </c>
      <c r="G1230">
        <v>115488</v>
      </c>
      <c r="H1230">
        <v>597</v>
      </c>
      <c r="I1230">
        <v>658</v>
      </c>
      <c r="J1230">
        <v>2660</v>
      </c>
      <c r="K1230">
        <v>14899</v>
      </c>
      <c r="L1230">
        <v>38918</v>
      </c>
      <c r="M1230">
        <v>68042</v>
      </c>
      <c r="N1230">
        <v>8528</v>
      </c>
    </row>
    <row r="1231" spans="2:14" x14ac:dyDescent="0.2">
      <c r="B1231" s="5" t="s">
        <v>269</v>
      </c>
      <c r="C1231">
        <v>1971</v>
      </c>
      <c r="D1231">
        <v>5146000</v>
      </c>
      <c r="E1231">
        <v>140447</v>
      </c>
      <c r="F1231">
        <v>19952</v>
      </c>
      <c r="G1231">
        <v>120495</v>
      </c>
      <c r="H1231">
        <v>606</v>
      </c>
      <c r="I1231">
        <v>764</v>
      </c>
      <c r="J1231">
        <v>2844</v>
      </c>
      <c r="K1231">
        <v>15738</v>
      </c>
      <c r="L1231">
        <v>41840</v>
      </c>
      <c r="M1231">
        <v>70109</v>
      </c>
      <c r="N1231">
        <v>8546</v>
      </c>
    </row>
    <row r="1232" spans="2:14" x14ac:dyDescent="0.2">
      <c r="B1232" s="5" t="s">
        <v>269</v>
      </c>
      <c r="C1232">
        <v>1972</v>
      </c>
      <c r="D1232">
        <v>5214000</v>
      </c>
      <c r="E1232">
        <v>138648</v>
      </c>
      <c r="F1232">
        <v>22087</v>
      </c>
      <c r="G1232">
        <v>116561</v>
      </c>
      <c r="H1232">
        <v>704</v>
      </c>
      <c r="I1232">
        <v>759</v>
      </c>
      <c r="J1232">
        <v>3452</v>
      </c>
      <c r="K1232">
        <v>17172</v>
      </c>
      <c r="L1232">
        <v>42375</v>
      </c>
      <c r="M1232">
        <v>65574</v>
      </c>
      <c r="N1232">
        <v>8612</v>
      </c>
    </row>
    <row r="1233" spans="2:14" x14ac:dyDescent="0.2">
      <c r="B1233" s="5" t="s">
        <v>269</v>
      </c>
      <c r="C1233">
        <v>1973</v>
      </c>
      <c r="D1233">
        <v>5273000</v>
      </c>
      <c r="E1233">
        <v>148269</v>
      </c>
      <c r="F1233">
        <v>23086</v>
      </c>
      <c r="G1233">
        <v>125183</v>
      </c>
      <c r="H1233">
        <v>683</v>
      </c>
      <c r="I1233">
        <v>847</v>
      </c>
      <c r="J1233">
        <v>3766</v>
      </c>
      <c r="K1233">
        <v>17790</v>
      </c>
      <c r="L1233">
        <v>47036</v>
      </c>
      <c r="M1233">
        <v>68984</v>
      </c>
      <c r="N1233">
        <v>9163</v>
      </c>
    </row>
    <row r="1234" spans="2:14" x14ac:dyDescent="0.2">
      <c r="B1234" s="5" t="s">
        <v>269</v>
      </c>
      <c r="C1234">
        <v>1974</v>
      </c>
      <c r="D1234">
        <v>5363000</v>
      </c>
      <c r="E1234">
        <v>188307</v>
      </c>
      <c r="F1234">
        <v>26220</v>
      </c>
      <c r="G1234">
        <v>162087</v>
      </c>
      <c r="H1234">
        <v>629</v>
      </c>
      <c r="I1234">
        <v>833</v>
      </c>
      <c r="J1234">
        <v>4948</v>
      </c>
      <c r="K1234">
        <v>19810</v>
      </c>
      <c r="L1234">
        <v>63654</v>
      </c>
      <c r="M1234">
        <v>88336</v>
      </c>
      <c r="N1234">
        <v>10097</v>
      </c>
    </row>
    <row r="1235" spans="2:14" x14ac:dyDescent="0.2">
      <c r="B1235" s="5" t="s">
        <v>269</v>
      </c>
      <c r="C1235">
        <v>1975</v>
      </c>
      <c r="D1235">
        <v>5451000</v>
      </c>
      <c r="E1235">
        <v>208050</v>
      </c>
      <c r="F1235">
        <v>23791</v>
      </c>
      <c r="G1235">
        <v>184259</v>
      </c>
      <c r="H1235">
        <v>677</v>
      </c>
      <c r="I1235">
        <v>885</v>
      </c>
      <c r="J1235">
        <v>4479</v>
      </c>
      <c r="K1235">
        <v>17750</v>
      </c>
      <c r="L1235">
        <v>70051</v>
      </c>
      <c r="M1235">
        <v>104069</v>
      </c>
      <c r="N1235">
        <v>10139</v>
      </c>
    </row>
    <row r="1236" spans="2:14" x14ac:dyDescent="0.2">
      <c r="B1236" s="5" t="s">
        <v>269</v>
      </c>
      <c r="C1236">
        <v>1976</v>
      </c>
      <c r="D1236">
        <v>5469000</v>
      </c>
      <c r="E1236">
        <v>212264</v>
      </c>
      <c r="F1236">
        <v>22061</v>
      </c>
      <c r="G1236">
        <v>190203</v>
      </c>
      <c r="H1236">
        <v>609</v>
      </c>
      <c r="I1236">
        <v>838</v>
      </c>
      <c r="J1236">
        <v>3859</v>
      </c>
      <c r="K1236">
        <v>16755</v>
      </c>
      <c r="L1236">
        <v>64289</v>
      </c>
      <c r="M1236">
        <v>116164</v>
      </c>
      <c r="N1236">
        <v>9750</v>
      </c>
    </row>
    <row r="1237" spans="2:14" x14ac:dyDescent="0.2">
      <c r="B1237" s="5" t="s">
        <v>269</v>
      </c>
      <c r="C1237">
        <v>1977</v>
      </c>
      <c r="D1237">
        <v>5525000</v>
      </c>
      <c r="E1237">
        <v>209460</v>
      </c>
      <c r="F1237">
        <v>22492</v>
      </c>
      <c r="G1237">
        <v>186968</v>
      </c>
      <c r="H1237">
        <v>586</v>
      </c>
      <c r="I1237">
        <v>937</v>
      </c>
      <c r="J1237">
        <v>3385</v>
      </c>
      <c r="K1237">
        <v>17584</v>
      </c>
      <c r="L1237">
        <v>63765</v>
      </c>
      <c r="M1237">
        <v>112591</v>
      </c>
      <c r="N1237">
        <v>10612</v>
      </c>
    </row>
    <row r="1238" spans="2:14" x14ac:dyDescent="0.2">
      <c r="B1238" s="5" t="s">
        <v>269</v>
      </c>
      <c r="C1238">
        <v>1978</v>
      </c>
      <c r="D1238">
        <v>5577000</v>
      </c>
      <c r="E1238">
        <v>216506</v>
      </c>
      <c r="F1238">
        <v>23054</v>
      </c>
      <c r="G1238">
        <v>193452</v>
      </c>
      <c r="H1238">
        <v>600</v>
      </c>
      <c r="I1238">
        <v>1024</v>
      </c>
      <c r="J1238">
        <v>3673</v>
      </c>
      <c r="K1238">
        <v>17757</v>
      </c>
      <c r="L1238">
        <v>66031</v>
      </c>
      <c r="M1238">
        <v>116193</v>
      </c>
      <c r="N1238">
        <v>11228</v>
      </c>
    </row>
    <row r="1239" spans="2:14" x14ac:dyDescent="0.2">
      <c r="B1239" s="5" t="s">
        <v>269</v>
      </c>
      <c r="C1239">
        <v>1979</v>
      </c>
      <c r="D1239">
        <v>5606000</v>
      </c>
      <c r="E1239">
        <v>245122</v>
      </c>
      <c r="F1239">
        <v>25009</v>
      </c>
      <c r="G1239">
        <v>220113</v>
      </c>
      <c r="H1239">
        <v>600</v>
      </c>
      <c r="I1239">
        <v>1137</v>
      </c>
      <c r="J1239">
        <v>4327</v>
      </c>
      <c r="K1239">
        <v>18945</v>
      </c>
      <c r="L1239">
        <v>72687</v>
      </c>
      <c r="M1239">
        <v>134903</v>
      </c>
      <c r="N1239">
        <v>12523</v>
      </c>
    </row>
    <row r="1240" spans="2:14" x14ac:dyDescent="0.2">
      <c r="B1240" s="5" t="s">
        <v>269</v>
      </c>
      <c r="C1240">
        <v>1980</v>
      </c>
      <c r="D1240">
        <v>5843665</v>
      </c>
      <c r="E1240">
        <v>271174</v>
      </c>
      <c r="F1240">
        <v>26589</v>
      </c>
      <c r="G1240">
        <v>244585</v>
      </c>
      <c r="H1240">
        <v>619</v>
      </c>
      <c r="I1240">
        <v>1324</v>
      </c>
      <c r="J1240">
        <v>4810</v>
      </c>
      <c r="K1240">
        <v>19836</v>
      </c>
      <c r="L1240">
        <v>83150</v>
      </c>
      <c r="M1240">
        <v>148804</v>
      </c>
      <c r="N1240">
        <v>12631</v>
      </c>
    </row>
    <row r="1241" spans="2:14" x14ac:dyDescent="0.2">
      <c r="B1241" s="5" t="s">
        <v>269</v>
      </c>
      <c r="C1241">
        <v>1981</v>
      </c>
      <c r="D1241">
        <v>5951000</v>
      </c>
      <c r="E1241">
        <v>268998</v>
      </c>
      <c r="F1241">
        <v>25986</v>
      </c>
      <c r="G1241">
        <v>243012</v>
      </c>
      <c r="H1241">
        <v>541</v>
      </c>
      <c r="I1241">
        <v>1351</v>
      </c>
      <c r="J1241">
        <v>4809</v>
      </c>
      <c r="K1241">
        <v>19285</v>
      </c>
      <c r="L1241">
        <v>79545</v>
      </c>
      <c r="M1241">
        <v>151679</v>
      </c>
      <c r="N1241">
        <v>11788</v>
      </c>
    </row>
    <row r="1242" spans="2:14" x14ac:dyDescent="0.2">
      <c r="B1242" s="5" t="s">
        <v>269</v>
      </c>
      <c r="C1242">
        <v>1982</v>
      </c>
      <c r="D1242">
        <v>6019000</v>
      </c>
      <c r="E1242">
        <v>273458</v>
      </c>
      <c r="F1242">
        <v>26865</v>
      </c>
      <c r="G1242">
        <v>246593</v>
      </c>
      <c r="H1242">
        <v>545</v>
      </c>
      <c r="I1242">
        <v>1322</v>
      </c>
      <c r="J1242">
        <v>5168</v>
      </c>
      <c r="K1242">
        <v>19830</v>
      </c>
      <c r="L1242">
        <v>78787</v>
      </c>
      <c r="M1242">
        <v>156701</v>
      </c>
      <c r="N1242">
        <v>11105</v>
      </c>
    </row>
    <row r="1243" spans="2:14" x14ac:dyDescent="0.2">
      <c r="B1243" s="5" t="s">
        <v>269</v>
      </c>
      <c r="C1243">
        <v>1983</v>
      </c>
      <c r="D1243">
        <v>6082000</v>
      </c>
      <c r="E1243">
        <v>254451</v>
      </c>
      <c r="F1243">
        <v>24911</v>
      </c>
      <c r="G1243">
        <v>229540</v>
      </c>
      <c r="H1243">
        <v>490</v>
      </c>
      <c r="I1243">
        <v>1332</v>
      </c>
      <c r="J1243">
        <v>4840</v>
      </c>
      <c r="K1243">
        <v>18249</v>
      </c>
      <c r="L1243">
        <v>72348</v>
      </c>
      <c r="M1243">
        <v>147068</v>
      </c>
      <c r="N1243">
        <v>10124</v>
      </c>
    </row>
    <row r="1244" spans="2:14" x14ac:dyDescent="0.2">
      <c r="B1244" s="5" t="s">
        <v>269</v>
      </c>
      <c r="C1244">
        <v>1984</v>
      </c>
      <c r="D1244">
        <v>6165000</v>
      </c>
      <c r="E1244">
        <v>249322</v>
      </c>
      <c r="F1244">
        <v>24885</v>
      </c>
      <c r="G1244">
        <v>224437</v>
      </c>
      <c r="H1244">
        <v>539</v>
      </c>
      <c r="I1244">
        <v>1330</v>
      </c>
      <c r="J1244">
        <v>4612</v>
      </c>
      <c r="K1244">
        <v>18404</v>
      </c>
      <c r="L1244">
        <v>69747</v>
      </c>
      <c r="M1244">
        <v>143700</v>
      </c>
      <c r="N1244">
        <v>10990</v>
      </c>
    </row>
    <row r="1245" spans="2:14" x14ac:dyDescent="0.2">
      <c r="B1245" s="5" t="s">
        <v>269</v>
      </c>
      <c r="C1245">
        <v>1985</v>
      </c>
      <c r="D1245">
        <v>6255000</v>
      </c>
      <c r="E1245">
        <v>257792</v>
      </c>
      <c r="F1245">
        <v>26327</v>
      </c>
      <c r="G1245">
        <v>231465</v>
      </c>
      <c r="H1245">
        <v>520</v>
      </c>
      <c r="I1245">
        <v>1488</v>
      </c>
      <c r="J1245">
        <v>4893</v>
      </c>
      <c r="K1245">
        <v>19426</v>
      </c>
      <c r="L1245">
        <v>71985</v>
      </c>
      <c r="M1245">
        <v>147530</v>
      </c>
      <c r="N1245">
        <v>11950</v>
      </c>
    </row>
    <row r="1246" spans="2:14" x14ac:dyDescent="0.2">
      <c r="B1246" s="5" t="s">
        <v>269</v>
      </c>
      <c r="C1246">
        <v>1986</v>
      </c>
      <c r="D1246">
        <v>6331000</v>
      </c>
      <c r="E1246">
        <v>274249</v>
      </c>
      <c r="F1246">
        <v>30128</v>
      </c>
      <c r="G1246">
        <v>244121</v>
      </c>
      <c r="H1246">
        <v>515</v>
      </c>
      <c r="I1246">
        <v>1673</v>
      </c>
      <c r="J1246">
        <v>5551</v>
      </c>
      <c r="K1246">
        <v>22389</v>
      </c>
      <c r="L1246">
        <v>77557</v>
      </c>
      <c r="M1246">
        <v>153378</v>
      </c>
      <c r="N1246">
        <v>13186</v>
      </c>
    </row>
    <row r="1247" spans="2:14" x14ac:dyDescent="0.2">
      <c r="B1247" s="5" t="s">
        <v>269</v>
      </c>
      <c r="C1247">
        <v>1987</v>
      </c>
      <c r="D1247">
        <v>6413000</v>
      </c>
      <c r="E1247">
        <v>298196</v>
      </c>
      <c r="F1247">
        <v>31039</v>
      </c>
      <c r="G1247">
        <v>267157</v>
      </c>
      <c r="H1247">
        <v>519</v>
      </c>
      <c r="I1247">
        <v>1863</v>
      </c>
      <c r="J1247">
        <v>6023</v>
      </c>
      <c r="K1247">
        <v>22634</v>
      </c>
      <c r="L1247">
        <v>86964</v>
      </c>
      <c r="M1247">
        <v>165841</v>
      </c>
      <c r="N1247">
        <v>14352</v>
      </c>
    </row>
    <row r="1248" spans="2:14" x14ac:dyDescent="0.2">
      <c r="B1248" s="5" t="s">
        <v>269</v>
      </c>
      <c r="C1248">
        <v>1988</v>
      </c>
      <c r="D1248">
        <v>6526000</v>
      </c>
      <c r="E1248">
        <v>317310</v>
      </c>
      <c r="F1248">
        <v>32753</v>
      </c>
      <c r="G1248">
        <v>284557</v>
      </c>
      <c r="H1248">
        <v>510</v>
      </c>
      <c r="I1248">
        <v>1833</v>
      </c>
      <c r="J1248">
        <v>7085</v>
      </c>
      <c r="K1248">
        <v>23325</v>
      </c>
      <c r="L1248">
        <v>90791</v>
      </c>
      <c r="M1248">
        <v>177426</v>
      </c>
      <c r="N1248">
        <v>16340</v>
      </c>
    </row>
    <row r="1249" spans="2:14" x14ac:dyDescent="0.2">
      <c r="B1249" s="5" t="s">
        <v>269</v>
      </c>
      <c r="C1249">
        <v>1989</v>
      </c>
      <c r="D1249">
        <v>6571000</v>
      </c>
      <c r="E1249">
        <v>345225</v>
      </c>
      <c r="F1249">
        <v>35902</v>
      </c>
      <c r="G1249">
        <v>309323</v>
      </c>
      <c r="H1249">
        <v>584</v>
      </c>
      <c r="I1249">
        <v>1964</v>
      </c>
      <c r="J1249">
        <v>8770</v>
      </c>
      <c r="K1249">
        <v>24584</v>
      </c>
      <c r="L1249">
        <v>98792</v>
      </c>
      <c r="M1249">
        <v>191783</v>
      </c>
      <c r="N1249">
        <v>18748</v>
      </c>
    </row>
    <row r="1250" spans="2:14" x14ac:dyDescent="0.2">
      <c r="B1250" s="5" t="s">
        <v>269</v>
      </c>
      <c r="C1250">
        <v>1990</v>
      </c>
      <c r="D1250">
        <v>6628637</v>
      </c>
      <c r="E1250">
        <v>363638</v>
      </c>
      <c r="F1250">
        <v>41332</v>
      </c>
      <c r="G1250">
        <v>322306</v>
      </c>
      <c r="H1250">
        <v>711</v>
      </c>
      <c r="I1250">
        <v>2272</v>
      </c>
      <c r="J1250">
        <v>10082</v>
      </c>
      <c r="K1250">
        <v>28267</v>
      </c>
      <c r="L1250">
        <v>101444</v>
      </c>
      <c r="M1250">
        <v>202059</v>
      </c>
      <c r="N1250">
        <v>18803</v>
      </c>
    </row>
    <row r="1251" spans="2:14" x14ac:dyDescent="0.2">
      <c r="B1251" s="5" t="s">
        <v>269</v>
      </c>
      <c r="C1251">
        <v>1991</v>
      </c>
      <c r="D1251">
        <v>6737000</v>
      </c>
      <c r="E1251">
        <v>396723</v>
      </c>
      <c r="F1251">
        <v>44355</v>
      </c>
      <c r="G1251">
        <v>352368</v>
      </c>
      <c r="H1251">
        <v>769</v>
      </c>
      <c r="I1251">
        <v>2331</v>
      </c>
      <c r="J1251">
        <v>11990</v>
      </c>
      <c r="K1251">
        <v>29265</v>
      </c>
      <c r="L1251">
        <v>114009</v>
      </c>
      <c r="M1251">
        <v>218192</v>
      </c>
      <c r="N1251">
        <v>20167</v>
      </c>
    </row>
    <row r="1252" spans="2:14" x14ac:dyDescent="0.2">
      <c r="B1252" s="5" t="s">
        <v>269</v>
      </c>
      <c r="C1252">
        <v>1992</v>
      </c>
      <c r="D1252">
        <v>6843000</v>
      </c>
      <c r="E1252">
        <v>397047</v>
      </c>
      <c r="F1252">
        <v>46600</v>
      </c>
      <c r="G1252">
        <v>350447</v>
      </c>
      <c r="H1252">
        <v>723</v>
      </c>
      <c r="I1252">
        <v>2455</v>
      </c>
      <c r="J1252">
        <v>12784</v>
      </c>
      <c r="K1252">
        <v>30638</v>
      </c>
      <c r="L1252">
        <v>113117</v>
      </c>
      <c r="M1252">
        <v>217717</v>
      </c>
      <c r="N1252">
        <v>19613</v>
      </c>
    </row>
    <row r="1253" spans="2:14" x14ac:dyDescent="0.2">
      <c r="B1253" s="5" t="s">
        <v>269</v>
      </c>
      <c r="C1253">
        <v>1993</v>
      </c>
      <c r="D1253">
        <v>6945000</v>
      </c>
      <c r="E1253">
        <v>392555</v>
      </c>
      <c r="F1253">
        <v>47178</v>
      </c>
      <c r="G1253">
        <v>345377</v>
      </c>
      <c r="H1253">
        <v>785</v>
      </c>
      <c r="I1253">
        <v>2379</v>
      </c>
      <c r="J1253">
        <v>13364</v>
      </c>
      <c r="K1253">
        <v>30650</v>
      </c>
      <c r="L1253">
        <v>105270</v>
      </c>
      <c r="M1253">
        <v>220071</v>
      </c>
      <c r="N1253">
        <v>20036</v>
      </c>
    </row>
    <row r="1254" spans="2:14" x14ac:dyDescent="0.2">
      <c r="B1254" s="5" t="s">
        <v>269</v>
      </c>
      <c r="C1254">
        <v>1994</v>
      </c>
      <c r="D1254">
        <v>7070000</v>
      </c>
      <c r="E1254">
        <v>397705</v>
      </c>
      <c r="F1254">
        <v>46308</v>
      </c>
      <c r="G1254">
        <v>351397</v>
      </c>
      <c r="H1254">
        <v>772</v>
      </c>
      <c r="I1254">
        <v>2334</v>
      </c>
      <c r="J1254">
        <v>12811</v>
      </c>
      <c r="K1254">
        <v>30391</v>
      </c>
      <c r="L1254">
        <v>104118</v>
      </c>
      <c r="M1254">
        <v>225937</v>
      </c>
      <c r="N1254">
        <v>21342</v>
      </c>
    </row>
    <row r="1255" spans="2:14" x14ac:dyDescent="0.2">
      <c r="B1255" s="5" t="s">
        <v>269</v>
      </c>
      <c r="C1255">
        <v>1995</v>
      </c>
      <c r="D1255">
        <v>7195000</v>
      </c>
      <c r="E1255">
        <v>405764</v>
      </c>
      <c r="F1255">
        <v>46508</v>
      </c>
      <c r="G1255">
        <v>359256</v>
      </c>
      <c r="H1255">
        <v>677</v>
      </c>
      <c r="I1255">
        <v>2320</v>
      </c>
      <c r="J1255">
        <v>12896</v>
      </c>
      <c r="K1255">
        <v>30615</v>
      </c>
      <c r="L1255">
        <v>101995</v>
      </c>
      <c r="M1255">
        <v>234911</v>
      </c>
      <c r="N1255">
        <v>22350</v>
      </c>
    </row>
    <row r="1256" spans="2:14" x14ac:dyDescent="0.2">
      <c r="B1256" s="5" t="s">
        <v>269</v>
      </c>
      <c r="C1256">
        <v>1996</v>
      </c>
      <c r="D1256">
        <v>7323000</v>
      </c>
      <c r="E1256">
        <v>404684</v>
      </c>
      <c r="F1256">
        <v>43068</v>
      </c>
      <c r="G1256">
        <v>361616</v>
      </c>
      <c r="H1256">
        <v>619</v>
      </c>
      <c r="I1256">
        <v>2289</v>
      </c>
      <c r="J1256">
        <v>12001</v>
      </c>
      <c r="K1256">
        <v>28159</v>
      </c>
      <c r="L1256">
        <v>98539</v>
      </c>
      <c r="M1256">
        <v>238511</v>
      </c>
      <c r="N1256">
        <v>24566</v>
      </c>
    </row>
    <row r="1257" spans="2:14" x14ac:dyDescent="0.2">
      <c r="B1257" s="5" t="s">
        <v>269</v>
      </c>
      <c r="C1257">
        <v>1997</v>
      </c>
      <c r="D1257">
        <v>7425000</v>
      </c>
      <c r="E1257">
        <v>407743</v>
      </c>
      <c r="F1257">
        <v>45071</v>
      </c>
      <c r="G1257">
        <v>362672</v>
      </c>
      <c r="H1257">
        <v>614</v>
      </c>
      <c r="I1257">
        <v>2348</v>
      </c>
      <c r="J1257">
        <v>12817</v>
      </c>
      <c r="K1257">
        <v>29292</v>
      </c>
      <c r="L1257">
        <v>100002</v>
      </c>
      <c r="M1257">
        <v>238228</v>
      </c>
      <c r="N1257">
        <v>24442</v>
      </c>
    </row>
    <row r="1258" spans="2:14" x14ac:dyDescent="0.2">
      <c r="B1258" s="5" t="s">
        <v>269</v>
      </c>
      <c r="C1258">
        <v>1998</v>
      </c>
      <c r="D1258">
        <v>7546000</v>
      </c>
      <c r="E1258">
        <v>401615</v>
      </c>
      <c r="F1258">
        <v>43723</v>
      </c>
      <c r="G1258">
        <v>357892</v>
      </c>
      <c r="H1258">
        <v>612</v>
      </c>
      <c r="I1258">
        <v>2311</v>
      </c>
      <c r="J1258">
        <v>12133</v>
      </c>
      <c r="K1258">
        <v>28667</v>
      </c>
      <c r="L1258">
        <v>99951</v>
      </c>
      <c r="M1258">
        <v>233325</v>
      </c>
      <c r="N1258">
        <v>24616</v>
      </c>
    </row>
    <row r="1259" spans="2:14" x14ac:dyDescent="0.2">
      <c r="B1259" s="5" t="s">
        <v>269</v>
      </c>
      <c r="C1259">
        <v>1999</v>
      </c>
      <c r="D1259">
        <v>7650789</v>
      </c>
      <c r="E1259">
        <v>395971</v>
      </c>
      <c r="F1259">
        <v>41474</v>
      </c>
      <c r="G1259">
        <v>354497</v>
      </c>
      <c r="H1259">
        <v>552</v>
      </c>
      <c r="I1259">
        <v>2155</v>
      </c>
      <c r="J1259">
        <v>12087</v>
      </c>
      <c r="K1259">
        <v>26680</v>
      </c>
      <c r="L1259">
        <v>98457</v>
      </c>
      <c r="M1259">
        <v>230463</v>
      </c>
      <c r="N1259">
        <v>25577</v>
      </c>
    </row>
    <row r="1260" spans="2:14" x14ac:dyDescent="0.2">
      <c r="B1260" s="5" t="s">
        <v>269</v>
      </c>
      <c r="C1260">
        <v>2000</v>
      </c>
      <c r="D1260">
        <v>8049313</v>
      </c>
      <c r="E1260">
        <v>395972</v>
      </c>
      <c r="F1260">
        <v>40051</v>
      </c>
      <c r="G1260">
        <v>355921</v>
      </c>
      <c r="H1260">
        <v>560</v>
      </c>
      <c r="I1260">
        <v>2181</v>
      </c>
      <c r="J1260">
        <v>12595</v>
      </c>
      <c r="K1260">
        <v>24715</v>
      </c>
      <c r="L1260">
        <v>97888</v>
      </c>
      <c r="M1260">
        <v>232767</v>
      </c>
      <c r="N1260">
        <v>25266</v>
      </c>
    </row>
    <row r="1261" spans="2:14" x14ac:dyDescent="0.2">
      <c r="B1261" s="5" t="s">
        <v>269</v>
      </c>
      <c r="C1261">
        <v>2001</v>
      </c>
      <c r="D1261">
        <v>8186268</v>
      </c>
      <c r="E1261">
        <v>404242</v>
      </c>
      <c r="F1261">
        <v>40465</v>
      </c>
      <c r="G1261">
        <v>363777</v>
      </c>
      <c r="H1261">
        <v>505</v>
      </c>
      <c r="I1261">
        <v>2083</v>
      </c>
      <c r="J1261">
        <v>13304</v>
      </c>
      <c r="K1261">
        <v>24573</v>
      </c>
      <c r="L1261">
        <v>101889</v>
      </c>
      <c r="M1261">
        <v>237241</v>
      </c>
      <c r="N1261">
        <v>24647</v>
      </c>
    </row>
    <row r="1262" spans="2:14" x14ac:dyDescent="0.2">
      <c r="B1262" s="5" t="s">
        <v>269</v>
      </c>
      <c r="C1262">
        <v>2002</v>
      </c>
      <c r="D1262">
        <v>8320146</v>
      </c>
      <c r="E1262">
        <v>392826</v>
      </c>
      <c r="F1262">
        <v>39118</v>
      </c>
      <c r="G1262">
        <v>353708</v>
      </c>
      <c r="H1262">
        <v>548</v>
      </c>
      <c r="I1262">
        <v>2196</v>
      </c>
      <c r="J1262">
        <v>12205</v>
      </c>
      <c r="K1262">
        <v>24169</v>
      </c>
      <c r="L1262">
        <v>99535</v>
      </c>
      <c r="M1262">
        <v>229307</v>
      </c>
      <c r="N1262">
        <v>24866</v>
      </c>
    </row>
    <row r="1263" spans="2:14" x14ac:dyDescent="0.2">
      <c r="B1263" s="5" t="s">
        <v>269</v>
      </c>
      <c r="C1263">
        <v>2003</v>
      </c>
      <c r="D1263">
        <v>8407248</v>
      </c>
      <c r="E1263">
        <v>397906</v>
      </c>
      <c r="F1263">
        <v>38246</v>
      </c>
      <c r="G1263">
        <v>359660</v>
      </c>
      <c r="H1263">
        <v>509</v>
      </c>
      <c r="I1263">
        <v>2139</v>
      </c>
      <c r="J1263">
        <v>12229</v>
      </c>
      <c r="K1263">
        <v>23369</v>
      </c>
      <c r="L1263">
        <v>100687</v>
      </c>
      <c r="M1263">
        <v>232081</v>
      </c>
      <c r="N1263">
        <v>26892</v>
      </c>
    </row>
    <row r="1264" spans="2:14" x14ac:dyDescent="0.2">
      <c r="B1264" s="5" t="s">
        <v>269</v>
      </c>
      <c r="C1264">
        <v>2004</v>
      </c>
      <c r="D1264">
        <v>8541221</v>
      </c>
      <c r="E1264">
        <v>393572</v>
      </c>
      <c r="F1264">
        <v>38244</v>
      </c>
      <c r="G1264">
        <v>355328</v>
      </c>
      <c r="H1264">
        <v>532</v>
      </c>
      <c r="I1264">
        <v>2339</v>
      </c>
      <c r="J1264">
        <v>11782</v>
      </c>
      <c r="K1264">
        <v>23591</v>
      </c>
      <c r="L1264">
        <v>101193</v>
      </c>
      <c r="M1264">
        <v>227147</v>
      </c>
      <c r="N1264">
        <v>26988</v>
      </c>
    </row>
    <row r="1265" spans="2:14" x14ac:dyDescent="0.2">
      <c r="B1265" s="5" t="s">
        <v>270</v>
      </c>
      <c r="C1265">
        <v>1960</v>
      </c>
      <c r="D1265">
        <v>632446</v>
      </c>
      <c r="E1265">
        <v>5635</v>
      </c>
      <c r="F1265">
        <v>90</v>
      </c>
      <c r="G1265">
        <v>5545</v>
      </c>
      <c r="H1265">
        <v>3</v>
      </c>
      <c r="I1265">
        <v>14</v>
      </c>
      <c r="J1265">
        <v>40</v>
      </c>
      <c r="K1265">
        <v>33</v>
      </c>
      <c r="L1265">
        <v>1252</v>
      </c>
      <c r="M1265">
        <v>3863</v>
      </c>
      <c r="N1265">
        <v>430</v>
      </c>
    </row>
    <row r="1266" spans="2:14" x14ac:dyDescent="0.2">
      <c r="B1266" s="5" t="s">
        <v>270</v>
      </c>
      <c r="C1266">
        <v>1961</v>
      </c>
      <c r="D1266">
        <v>640000</v>
      </c>
      <c r="E1266">
        <v>5717</v>
      </c>
      <c r="F1266">
        <v>160</v>
      </c>
      <c r="G1266">
        <v>5557</v>
      </c>
      <c r="H1266">
        <v>6</v>
      </c>
      <c r="I1266">
        <v>33</v>
      </c>
      <c r="J1266">
        <v>68</v>
      </c>
      <c r="K1266">
        <v>53</v>
      </c>
      <c r="L1266">
        <v>1286</v>
      </c>
      <c r="M1266">
        <v>3822</v>
      </c>
      <c r="N1266">
        <v>449</v>
      </c>
    </row>
    <row r="1267" spans="2:14" x14ac:dyDescent="0.2">
      <c r="B1267" s="5" t="s">
        <v>270</v>
      </c>
      <c r="C1267">
        <v>1962</v>
      </c>
      <c r="D1267">
        <v>642000</v>
      </c>
      <c r="E1267">
        <v>6127</v>
      </c>
      <c r="F1267">
        <v>128</v>
      </c>
      <c r="G1267">
        <v>5999</v>
      </c>
      <c r="H1267">
        <v>8</v>
      </c>
      <c r="I1267">
        <v>27</v>
      </c>
      <c r="J1267">
        <v>40</v>
      </c>
      <c r="K1267">
        <v>53</v>
      </c>
      <c r="L1267">
        <v>1217</v>
      </c>
      <c r="M1267">
        <v>4246</v>
      </c>
      <c r="N1267">
        <v>536</v>
      </c>
    </row>
    <row r="1268" spans="2:14" x14ac:dyDescent="0.2">
      <c r="B1268" s="5" t="s">
        <v>270</v>
      </c>
      <c r="C1268">
        <v>1963</v>
      </c>
      <c r="D1268">
        <v>634000</v>
      </c>
      <c r="E1268">
        <v>6590</v>
      </c>
      <c r="F1268">
        <v>182</v>
      </c>
      <c r="G1268">
        <v>6408</v>
      </c>
      <c r="H1268">
        <v>13</v>
      </c>
      <c r="I1268">
        <v>22</v>
      </c>
      <c r="J1268">
        <v>61</v>
      </c>
      <c r="K1268">
        <v>86</v>
      </c>
      <c r="L1268">
        <v>1207</v>
      </c>
      <c r="M1268">
        <v>4590</v>
      </c>
      <c r="N1268">
        <v>611</v>
      </c>
    </row>
    <row r="1269" spans="2:14" x14ac:dyDescent="0.2">
      <c r="B1269" s="5" t="s">
        <v>270</v>
      </c>
      <c r="C1269">
        <v>1964</v>
      </c>
      <c r="D1269">
        <v>645000</v>
      </c>
      <c r="E1269">
        <v>7046</v>
      </c>
      <c r="F1269">
        <v>229</v>
      </c>
      <c r="G1269">
        <v>6817</v>
      </c>
      <c r="H1269">
        <v>6</v>
      </c>
      <c r="I1269">
        <v>45</v>
      </c>
      <c r="J1269">
        <v>56</v>
      </c>
      <c r="K1269">
        <v>122</v>
      </c>
      <c r="L1269">
        <v>1546</v>
      </c>
      <c r="M1269">
        <v>4687</v>
      </c>
      <c r="N1269">
        <v>584</v>
      </c>
    </row>
    <row r="1270" spans="2:14" x14ac:dyDescent="0.2">
      <c r="B1270" s="5" t="s">
        <v>270</v>
      </c>
      <c r="C1270">
        <v>1965</v>
      </c>
      <c r="D1270">
        <v>652000</v>
      </c>
      <c r="E1270">
        <v>6952</v>
      </c>
      <c r="F1270">
        <v>223</v>
      </c>
      <c r="G1270">
        <v>6729</v>
      </c>
      <c r="H1270">
        <v>6</v>
      </c>
      <c r="I1270">
        <v>33</v>
      </c>
      <c r="J1270">
        <v>30</v>
      </c>
      <c r="K1270">
        <v>154</v>
      </c>
      <c r="L1270">
        <v>1348</v>
      </c>
      <c r="M1270">
        <v>4880</v>
      </c>
      <c r="N1270">
        <v>501</v>
      </c>
    </row>
    <row r="1271" spans="2:14" x14ac:dyDescent="0.2">
      <c r="B1271" s="5" t="s">
        <v>270</v>
      </c>
      <c r="C1271">
        <v>1966</v>
      </c>
      <c r="D1271">
        <v>650000</v>
      </c>
      <c r="E1271">
        <v>7846</v>
      </c>
      <c r="F1271">
        <v>231</v>
      </c>
      <c r="G1271">
        <v>7615</v>
      </c>
      <c r="H1271">
        <v>12</v>
      </c>
      <c r="I1271">
        <v>28</v>
      </c>
      <c r="J1271">
        <v>40</v>
      </c>
      <c r="K1271">
        <v>151</v>
      </c>
      <c r="L1271">
        <v>1439</v>
      </c>
      <c r="M1271">
        <v>5609</v>
      </c>
      <c r="N1271">
        <v>567</v>
      </c>
    </row>
    <row r="1272" spans="2:14" x14ac:dyDescent="0.2">
      <c r="B1272" s="5" t="s">
        <v>270</v>
      </c>
      <c r="C1272">
        <v>1967</v>
      </c>
      <c r="D1272">
        <v>639000</v>
      </c>
      <c r="E1272">
        <v>8942</v>
      </c>
      <c r="F1272">
        <v>185</v>
      </c>
      <c r="G1272">
        <v>8757</v>
      </c>
      <c r="H1272">
        <v>1</v>
      </c>
      <c r="I1272">
        <v>30</v>
      </c>
      <c r="J1272">
        <v>37</v>
      </c>
      <c r="K1272">
        <v>117</v>
      </c>
      <c r="L1272">
        <v>1541</v>
      </c>
      <c r="M1272">
        <v>6690</v>
      </c>
      <c r="N1272">
        <v>526</v>
      </c>
    </row>
    <row r="1273" spans="2:14" x14ac:dyDescent="0.2">
      <c r="B1273" s="5" t="s">
        <v>270</v>
      </c>
      <c r="C1273">
        <v>1968</v>
      </c>
      <c r="D1273">
        <v>625000</v>
      </c>
      <c r="E1273">
        <v>8782</v>
      </c>
      <c r="F1273">
        <v>173</v>
      </c>
      <c r="G1273">
        <v>8609</v>
      </c>
      <c r="H1273">
        <v>7</v>
      </c>
      <c r="I1273">
        <v>29</v>
      </c>
      <c r="J1273">
        <v>36</v>
      </c>
      <c r="K1273">
        <v>101</v>
      </c>
      <c r="L1273">
        <v>1494</v>
      </c>
      <c r="M1273">
        <v>6611</v>
      </c>
      <c r="N1273">
        <v>504</v>
      </c>
    </row>
    <row r="1274" spans="2:14" x14ac:dyDescent="0.2">
      <c r="B1274" s="5" t="s">
        <v>270</v>
      </c>
      <c r="C1274">
        <v>1969</v>
      </c>
      <c r="D1274">
        <v>615000</v>
      </c>
      <c r="E1274">
        <v>9138</v>
      </c>
      <c r="F1274">
        <v>220</v>
      </c>
      <c r="G1274">
        <v>8918</v>
      </c>
      <c r="H1274">
        <v>1</v>
      </c>
      <c r="I1274">
        <v>25</v>
      </c>
      <c r="J1274">
        <v>44</v>
      </c>
      <c r="K1274">
        <v>150</v>
      </c>
      <c r="L1274">
        <v>1533</v>
      </c>
      <c r="M1274">
        <v>6800</v>
      </c>
      <c r="N1274">
        <v>585</v>
      </c>
    </row>
    <row r="1275" spans="2:14" x14ac:dyDescent="0.2">
      <c r="B1275" s="5" t="s">
        <v>270</v>
      </c>
      <c r="C1275">
        <v>1970</v>
      </c>
      <c r="D1275">
        <v>617761</v>
      </c>
      <c r="E1275">
        <v>10542</v>
      </c>
      <c r="F1275">
        <v>211</v>
      </c>
      <c r="G1275">
        <v>10331</v>
      </c>
      <c r="H1275">
        <v>3</v>
      </c>
      <c r="I1275">
        <v>38</v>
      </c>
      <c r="J1275">
        <v>40</v>
      </c>
      <c r="K1275">
        <v>130</v>
      </c>
      <c r="L1275">
        <v>1769</v>
      </c>
      <c r="M1275">
        <v>8000</v>
      </c>
      <c r="N1275">
        <v>562</v>
      </c>
    </row>
    <row r="1276" spans="2:14" x14ac:dyDescent="0.2">
      <c r="B1276" s="5" t="s">
        <v>270</v>
      </c>
      <c r="C1276">
        <v>1971</v>
      </c>
      <c r="D1276">
        <v>625000</v>
      </c>
      <c r="E1276">
        <v>12815</v>
      </c>
      <c r="F1276">
        <v>238</v>
      </c>
      <c r="G1276">
        <v>12577</v>
      </c>
      <c r="H1276">
        <v>8</v>
      </c>
      <c r="I1276">
        <v>26</v>
      </c>
      <c r="J1276">
        <v>47</v>
      </c>
      <c r="K1276">
        <v>157</v>
      </c>
      <c r="L1276">
        <v>2124</v>
      </c>
      <c r="M1276">
        <v>9911</v>
      </c>
      <c r="N1276">
        <v>542</v>
      </c>
    </row>
    <row r="1277" spans="2:14" x14ac:dyDescent="0.2">
      <c r="B1277" s="5" t="s">
        <v>270</v>
      </c>
      <c r="C1277">
        <v>1972</v>
      </c>
      <c r="D1277">
        <v>632000</v>
      </c>
      <c r="E1277">
        <v>12563</v>
      </c>
      <c r="F1277">
        <v>290</v>
      </c>
      <c r="G1277">
        <v>12273</v>
      </c>
      <c r="H1277">
        <v>8</v>
      </c>
      <c r="I1277">
        <v>31</v>
      </c>
      <c r="J1277">
        <v>56</v>
      </c>
      <c r="K1277">
        <v>195</v>
      </c>
      <c r="L1277">
        <v>2257</v>
      </c>
      <c r="M1277">
        <v>9443</v>
      </c>
      <c r="N1277">
        <v>573</v>
      </c>
    </row>
    <row r="1278" spans="2:14" x14ac:dyDescent="0.2">
      <c r="B1278" s="5" t="s">
        <v>270</v>
      </c>
      <c r="C1278">
        <v>1973</v>
      </c>
      <c r="D1278">
        <v>640000</v>
      </c>
      <c r="E1278">
        <v>13302</v>
      </c>
      <c r="F1278">
        <v>389</v>
      </c>
      <c r="G1278">
        <v>12913</v>
      </c>
      <c r="H1278">
        <v>5</v>
      </c>
      <c r="I1278">
        <v>47</v>
      </c>
      <c r="J1278">
        <v>47</v>
      </c>
      <c r="K1278">
        <v>290</v>
      </c>
      <c r="L1278">
        <v>2454</v>
      </c>
      <c r="M1278">
        <v>9618</v>
      </c>
      <c r="N1278">
        <v>841</v>
      </c>
    </row>
    <row r="1279" spans="2:14" x14ac:dyDescent="0.2">
      <c r="B1279" s="5" t="s">
        <v>270</v>
      </c>
      <c r="C1279">
        <v>1974</v>
      </c>
      <c r="D1279">
        <v>637000</v>
      </c>
      <c r="E1279">
        <v>13760</v>
      </c>
      <c r="F1279">
        <v>319</v>
      </c>
      <c r="G1279">
        <v>13441</v>
      </c>
      <c r="H1279">
        <v>9</v>
      </c>
      <c r="I1279">
        <v>50</v>
      </c>
      <c r="J1279">
        <v>82</v>
      </c>
      <c r="K1279">
        <v>178</v>
      </c>
      <c r="L1279">
        <v>2758</v>
      </c>
      <c r="M1279">
        <v>9840</v>
      </c>
      <c r="N1279">
        <v>843</v>
      </c>
    </row>
    <row r="1280" spans="2:14" x14ac:dyDescent="0.2">
      <c r="B1280" s="5" t="s">
        <v>270</v>
      </c>
      <c r="C1280">
        <v>1975</v>
      </c>
      <c r="D1280">
        <v>635000</v>
      </c>
      <c r="E1280">
        <v>14841</v>
      </c>
      <c r="F1280">
        <v>337</v>
      </c>
      <c r="G1280">
        <v>14504</v>
      </c>
      <c r="H1280">
        <v>5</v>
      </c>
      <c r="I1280">
        <v>37</v>
      </c>
      <c r="J1280">
        <v>91</v>
      </c>
      <c r="K1280">
        <v>204</v>
      </c>
      <c r="L1280">
        <v>3424</v>
      </c>
      <c r="M1280">
        <v>10251</v>
      </c>
      <c r="N1280">
        <v>829</v>
      </c>
    </row>
    <row r="1281" spans="2:14" x14ac:dyDescent="0.2">
      <c r="B1281" s="5" t="s">
        <v>270</v>
      </c>
      <c r="C1281">
        <v>1976</v>
      </c>
      <c r="D1281">
        <v>643000</v>
      </c>
      <c r="E1281">
        <v>16167</v>
      </c>
      <c r="F1281">
        <v>462</v>
      </c>
      <c r="G1281">
        <v>15705</v>
      </c>
      <c r="H1281">
        <v>9</v>
      </c>
      <c r="I1281">
        <v>36</v>
      </c>
      <c r="J1281">
        <v>104</v>
      </c>
      <c r="K1281">
        <v>313</v>
      </c>
      <c r="L1281">
        <v>3077</v>
      </c>
      <c r="M1281">
        <v>11603</v>
      </c>
      <c r="N1281">
        <v>1025</v>
      </c>
    </row>
    <row r="1282" spans="2:14" x14ac:dyDescent="0.2">
      <c r="B1282" s="5" t="s">
        <v>270</v>
      </c>
      <c r="C1282">
        <v>1977</v>
      </c>
      <c r="D1282">
        <v>653000</v>
      </c>
      <c r="E1282">
        <v>16331</v>
      </c>
      <c r="F1282">
        <v>438</v>
      </c>
      <c r="G1282">
        <v>15893</v>
      </c>
      <c r="H1282">
        <v>6</v>
      </c>
      <c r="I1282">
        <v>59</v>
      </c>
      <c r="J1282">
        <v>87</v>
      </c>
      <c r="K1282">
        <v>286</v>
      </c>
      <c r="L1282">
        <v>2913</v>
      </c>
      <c r="M1282">
        <v>12035</v>
      </c>
      <c r="N1282">
        <v>945</v>
      </c>
    </row>
    <row r="1283" spans="2:14" x14ac:dyDescent="0.2">
      <c r="B1283" s="5" t="s">
        <v>270</v>
      </c>
      <c r="C1283">
        <v>1978</v>
      </c>
      <c r="D1283">
        <v>652000</v>
      </c>
      <c r="E1283">
        <v>15683</v>
      </c>
      <c r="F1283">
        <v>437</v>
      </c>
      <c r="G1283">
        <v>15246</v>
      </c>
      <c r="H1283">
        <v>8</v>
      </c>
      <c r="I1283">
        <v>58</v>
      </c>
      <c r="J1283">
        <v>102</v>
      </c>
      <c r="K1283">
        <v>269</v>
      </c>
      <c r="L1283">
        <v>2758</v>
      </c>
      <c r="M1283">
        <v>11522</v>
      </c>
      <c r="N1283">
        <v>966</v>
      </c>
    </row>
    <row r="1284" spans="2:14" x14ac:dyDescent="0.2">
      <c r="B1284" s="5" t="s">
        <v>270</v>
      </c>
      <c r="C1284">
        <v>1979</v>
      </c>
      <c r="D1284">
        <v>657000</v>
      </c>
      <c r="E1284">
        <v>18106</v>
      </c>
      <c r="F1284">
        <v>403</v>
      </c>
      <c r="G1284">
        <v>17703</v>
      </c>
      <c r="H1284">
        <v>10</v>
      </c>
      <c r="I1284">
        <v>54</v>
      </c>
      <c r="J1284">
        <v>65</v>
      </c>
      <c r="K1284">
        <v>274</v>
      </c>
      <c r="L1284">
        <v>3029</v>
      </c>
      <c r="M1284">
        <v>13607</v>
      </c>
      <c r="N1284">
        <v>1067</v>
      </c>
    </row>
    <row r="1285" spans="2:14" x14ac:dyDescent="0.2">
      <c r="B1285" s="5" t="s">
        <v>270</v>
      </c>
      <c r="C1285">
        <v>1980</v>
      </c>
      <c r="D1285">
        <v>652437</v>
      </c>
      <c r="E1285">
        <v>19336</v>
      </c>
      <c r="F1285">
        <v>352</v>
      </c>
      <c r="G1285">
        <v>18984</v>
      </c>
      <c r="H1285">
        <v>8</v>
      </c>
      <c r="I1285">
        <v>62</v>
      </c>
      <c r="J1285">
        <v>50</v>
      </c>
      <c r="K1285">
        <v>232</v>
      </c>
      <c r="L1285">
        <v>3186</v>
      </c>
      <c r="M1285">
        <v>14629</v>
      </c>
      <c r="N1285">
        <v>1169</v>
      </c>
    </row>
    <row r="1286" spans="2:14" x14ac:dyDescent="0.2">
      <c r="B1286" s="5" t="s">
        <v>270</v>
      </c>
      <c r="C1286">
        <v>1981</v>
      </c>
      <c r="D1286">
        <v>658000</v>
      </c>
      <c r="E1286">
        <v>19681</v>
      </c>
      <c r="F1286">
        <v>444</v>
      </c>
      <c r="G1286">
        <v>19237</v>
      </c>
      <c r="H1286">
        <v>15</v>
      </c>
      <c r="I1286">
        <v>57</v>
      </c>
      <c r="J1286">
        <v>85</v>
      </c>
      <c r="K1286">
        <v>287</v>
      </c>
      <c r="L1286">
        <v>3294</v>
      </c>
      <c r="M1286">
        <v>14859</v>
      </c>
      <c r="N1286">
        <v>1084</v>
      </c>
    </row>
    <row r="1287" spans="2:14" x14ac:dyDescent="0.2">
      <c r="B1287" s="5" t="s">
        <v>270</v>
      </c>
      <c r="C1287">
        <v>1982</v>
      </c>
      <c r="D1287">
        <v>670000</v>
      </c>
      <c r="E1287">
        <v>17742</v>
      </c>
      <c r="F1287">
        <v>414</v>
      </c>
      <c r="G1287">
        <v>17328</v>
      </c>
      <c r="H1287">
        <v>5</v>
      </c>
      <c r="I1287">
        <v>66</v>
      </c>
      <c r="J1287">
        <v>85</v>
      </c>
      <c r="K1287">
        <v>258</v>
      </c>
      <c r="L1287">
        <v>3074</v>
      </c>
      <c r="M1287">
        <v>13314</v>
      </c>
      <c r="N1287">
        <v>940</v>
      </c>
    </row>
    <row r="1288" spans="2:14" x14ac:dyDescent="0.2">
      <c r="B1288" s="5" t="s">
        <v>270</v>
      </c>
      <c r="C1288">
        <v>1983</v>
      </c>
      <c r="D1288">
        <v>680000</v>
      </c>
      <c r="E1288">
        <v>18193</v>
      </c>
      <c r="F1288">
        <v>365</v>
      </c>
      <c r="G1288">
        <v>17828</v>
      </c>
      <c r="H1288">
        <v>14</v>
      </c>
      <c r="I1288">
        <v>85</v>
      </c>
      <c r="J1288">
        <v>53</v>
      </c>
      <c r="K1288">
        <v>213</v>
      </c>
      <c r="L1288">
        <v>2967</v>
      </c>
      <c r="M1288">
        <v>13983</v>
      </c>
      <c r="N1288">
        <v>878</v>
      </c>
    </row>
    <row r="1289" spans="2:14" x14ac:dyDescent="0.2">
      <c r="B1289" s="5" t="s">
        <v>270</v>
      </c>
      <c r="C1289">
        <v>1984</v>
      </c>
      <c r="D1289">
        <v>686000</v>
      </c>
      <c r="E1289">
        <v>17722</v>
      </c>
      <c r="F1289">
        <v>368</v>
      </c>
      <c r="G1289">
        <v>17354</v>
      </c>
      <c r="H1289">
        <v>8</v>
      </c>
      <c r="I1289">
        <v>90</v>
      </c>
      <c r="J1289">
        <v>53</v>
      </c>
      <c r="K1289">
        <v>217</v>
      </c>
      <c r="L1289">
        <v>2738</v>
      </c>
      <c r="M1289">
        <v>13856</v>
      </c>
      <c r="N1289">
        <v>760</v>
      </c>
    </row>
    <row r="1290" spans="2:14" x14ac:dyDescent="0.2">
      <c r="B1290" s="5" t="s">
        <v>270</v>
      </c>
      <c r="C1290">
        <v>1985</v>
      </c>
      <c r="D1290">
        <v>685000</v>
      </c>
      <c r="E1290">
        <v>18354</v>
      </c>
      <c r="F1290">
        <v>322</v>
      </c>
      <c r="G1290">
        <v>18032</v>
      </c>
      <c r="H1290">
        <v>7</v>
      </c>
      <c r="I1290">
        <v>50</v>
      </c>
      <c r="J1290">
        <v>44</v>
      </c>
      <c r="K1290">
        <v>221</v>
      </c>
      <c r="L1290">
        <v>2925</v>
      </c>
      <c r="M1290">
        <v>14297</v>
      </c>
      <c r="N1290">
        <v>810</v>
      </c>
    </row>
    <row r="1291" spans="2:14" x14ac:dyDescent="0.2">
      <c r="B1291" s="5" t="s">
        <v>270</v>
      </c>
      <c r="C1291">
        <v>1986</v>
      </c>
      <c r="D1291">
        <v>679000</v>
      </c>
      <c r="E1291">
        <v>17691</v>
      </c>
      <c r="F1291">
        <v>348</v>
      </c>
      <c r="G1291">
        <v>17343</v>
      </c>
      <c r="H1291">
        <v>7</v>
      </c>
      <c r="I1291">
        <v>79</v>
      </c>
      <c r="J1291">
        <v>47</v>
      </c>
      <c r="K1291">
        <v>215</v>
      </c>
      <c r="L1291">
        <v>2615</v>
      </c>
      <c r="M1291">
        <v>13914</v>
      </c>
      <c r="N1291">
        <v>814</v>
      </c>
    </row>
    <row r="1292" spans="2:14" x14ac:dyDescent="0.2">
      <c r="B1292" s="5" t="s">
        <v>270</v>
      </c>
      <c r="C1292">
        <v>1987</v>
      </c>
      <c r="D1292">
        <v>672000</v>
      </c>
      <c r="E1292">
        <v>19038</v>
      </c>
      <c r="F1292">
        <v>382</v>
      </c>
      <c r="G1292">
        <v>18656</v>
      </c>
      <c r="H1292">
        <v>10</v>
      </c>
      <c r="I1292">
        <v>63</v>
      </c>
      <c r="J1292">
        <v>51</v>
      </c>
      <c r="K1292">
        <v>258</v>
      </c>
      <c r="L1292">
        <v>3060</v>
      </c>
      <c r="M1292">
        <v>14768</v>
      </c>
      <c r="N1292">
        <v>828</v>
      </c>
    </row>
    <row r="1293" spans="2:14" x14ac:dyDescent="0.2">
      <c r="B1293" s="5" t="s">
        <v>270</v>
      </c>
      <c r="C1293">
        <v>1988</v>
      </c>
      <c r="D1293">
        <v>663000</v>
      </c>
      <c r="E1293">
        <v>18087</v>
      </c>
      <c r="F1293">
        <v>392</v>
      </c>
      <c r="G1293">
        <v>17695</v>
      </c>
      <c r="H1293">
        <v>12</v>
      </c>
      <c r="I1293">
        <v>74</v>
      </c>
      <c r="J1293">
        <v>54</v>
      </c>
      <c r="K1293">
        <v>252</v>
      </c>
      <c r="L1293">
        <v>2902</v>
      </c>
      <c r="M1293">
        <v>14007</v>
      </c>
      <c r="N1293">
        <v>786</v>
      </c>
    </row>
    <row r="1294" spans="2:14" x14ac:dyDescent="0.2">
      <c r="B1294" s="5" t="s">
        <v>270</v>
      </c>
      <c r="C1294">
        <v>1989</v>
      </c>
      <c r="D1294">
        <v>660000</v>
      </c>
      <c r="E1294">
        <v>16902</v>
      </c>
      <c r="F1294">
        <v>417</v>
      </c>
      <c r="G1294">
        <v>16485</v>
      </c>
      <c r="H1294">
        <v>4</v>
      </c>
      <c r="I1294">
        <v>78</v>
      </c>
      <c r="J1294">
        <v>61</v>
      </c>
      <c r="K1294">
        <v>274</v>
      </c>
      <c r="L1294">
        <v>2369</v>
      </c>
      <c r="M1294">
        <v>13370</v>
      </c>
      <c r="N1294">
        <v>746</v>
      </c>
    </row>
    <row r="1295" spans="2:14" x14ac:dyDescent="0.2">
      <c r="B1295" s="5" t="s">
        <v>270</v>
      </c>
      <c r="C1295">
        <v>1990</v>
      </c>
      <c r="D1295">
        <v>638800</v>
      </c>
      <c r="E1295">
        <v>18668</v>
      </c>
      <c r="F1295">
        <v>472</v>
      </c>
      <c r="G1295">
        <v>18196</v>
      </c>
      <c r="H1295">
        <v>5</v>
      </c>
      <c r="I1295">
        <v>114</v>
      </c>
      <c r="J1295">
        <v>50</v>
      </c>
      <c r="K1295">
        <v>303</v>
      </c>
      <c r="L1295">
        <v>2725</v>
      </c>
      <c r="M1295">
        <v>14621</v>
      </c>
      <c r="N1295">
        <v>850</v>
      </c>
    </row>
    <row r="1296" spans="2:14" x14ac:dyDescent="0.2">
      <c r="B1296" s="5" t="s">
        <v>270</v>
      </c>
      <c r="C1296">
        <v>1991</v>
      </c>
      <c r="D1296">
        <v>635000</v>
      </c>
      <c r="E1296">
        <v>17741</v>
      </c>
      <c r="F1296">
        <v>415</v>
      </c>
      <c r="G1296">
        <v>17326</v>
      </c>
      <c r="H1296">
        <v>7</v>
      </c>
      <c r="I1296">
        <v>116</v>
      </c>
      <c r="J1296">
        <v>51</v>
      </c>
      <c r="K1296">
        <v>241</v>
      </c>
      <c r="L1296">
        <v>2367</v>
      </c>
      <c r="M1296">
        <v>14154</v>
      </c>
      <c r="N1296">
        <v>805</v>
      </c>
    </row>
    <row r="1297" spans="2:14" x14ac:dyDescent="0.2">
      <c r="B1297" s="5" t="s">
        <v>270</v>
      </c>
      <c r="C1297">
        <v>1992</v>
      </c>
      <c r="D1297">
        <v>636000</v>
      </c>
      <c r="E1297">
        <v>18465</v>
      </c>
      <c r="F1297">
        <v>530</v>
      </c>
      <c r="G1297">
        <v>17935</v>
      </c>
      <c r="H1297">
        <v>12</v>
      </c>
      <c r="I1297">
        <v>148</v>
      </c>
      <c r="J1297">
        <v>50</v>
      </c>
      <c r="K1297">
        <v>320</v>
      </c>
      <c r="L1297">
        <v>2487</v>
      </c>
      <c r="M1297">
        <v>14498</v>
      </c>
      <c r="N1297">
        <v>950</v>
      </c>
    </row>
    <row r="1298" spans="2:14" x14ac:dyDescent="0.2">
      <c r="B1298" s="5" t="s">
        <v>270</v>
      </c>
      <c r="C1298">
        <v>1993</v>
      </c>
      <c r="D1298">
        <v>635000</v>
      </c>
      <c r="E1298">
        <v>17909</v>
      </c>
      <c r="F1298">
        <v>522</v>
      </c>
      <c r="G1298">
        <v>17387</v>
      </c>
      <c r="H1298">
        <v>11</v>
      </c>
      <c r="I1298">
        <v>149</v>
      </c>
      <c r="J1298">
        <v>53</v>
      </c>
      <c r="K1298">
        <v>309</v>
      </c>
      <c r="L1298">
        <v>2370</v>
      </c>
      <c r="M1298">
        <v>14073</v>
      </c>
      <c r="N1298">
        <v>944</v>
      </c>
    </row>
    <row r="1299" spans="2:14" x14ac:dyDescent="0.2">
      <c r="B1299" s="5" t="s">
        <v>270</v>
      </c>
      <c r="C1299">
        <v>1994</v>
      </c>
      <c r="D1299">
        <v>638000</v>
      </c>
      <c r="E1299">
        <v>17455</v>
      </c>
      <c r="F1299">
        <v>522</v>
      </c>
      <c r="G1299">
        <v>16933</v>
      </c>
      <c r="H1299">
        <v>1</v>
      </c>
      <c r="I1299">
        <v>149</v>
      </c>
      <c r="J1299">
        <v>71</v>
      </c>
      <c r="K1299">
        <v>301</v>
      </c>
      <c r="L1299">
        <v>2070</v>
      </c>
      <c r="M1299">
        <v>13899</v>
      </c>
      <c r="N1299">
        <v>964</v>
      </c>
    </row>
    <row r="1300" spans="2:14" x14ac:dyDescent="0.2">
      <c r="B1300" s="5" t="s">
        <v>270</v>
      </c>
      <c r="C1300">
        <v>1995</v>
      </c>
      <c r="D1300">
        <v>641000</v>
      </c>
      <c r="E1300">
        <v>18373</v>
      </c>
      <c r="F1300">
        <v>556</v>
      </c>
      <c r="G1300">
        <v>17817</v>
      </c>
      <c r="H1300">
        <v>6</v>
      </c>
      <c r="I1300">
        <v>146</v>
      </c>
      <c r="J1300">
        <v>64</v>
      </c>
      <c r="K1300">
        <v>340</v>
      </c>
      <c r="L1300">
        <v>2248</v>
      </c>
      <c r="M1300">
        <v>14421</v>
      </c>
      <c r="N1300">
        <v>1148</v>
      </c>
    </row>
    <row r="1301" spans="2:14" x14ac:dyDescent="0.2">
      <c r="B1301" s="5" t="s">
        <v>270</v>
      </c>
      <c r="C1301">
        <v>1996</v>
      </c>
      <c r="D1301">
        <v>644000</v>
      </c>
      <c r="E1301">
        <v>17189</v>
      </c>
      <c r="F1301">
        <v>541</v>
      </c>
      <c r="G1301">
        <v>16648</v>
      </c>
      <c r="H1301">
        <v>14</v>
      </c>
      <c r="I1301">
        <v>155</v>
      </c>
      <c r="J1301">
        <v>71</v>
      </c>
      <c r="K1301">
        <v>301</v>
      </c>
      <c r="L1301">
        <v>1991</v>
      </c>
      <c r="M1301">
        <v>13433</v>
      </c>
      <c r="N1301">
        <v>1224</v>
      </c>
    </row>
    <row r="1302" spans="2:14" x14ac:dyDescent="0.2">
      <c r="B1302" s="5" t="s">
        <v>270</v>
      </c>
      <c r="C1302">
        <v>1997</v>
      </c>
      <c r="D1302">
        <v>641000</v>
      </c>
      <c r="E1302">
        <v>17380</v>
      </c>
      <c r="F1302">
        <v>559</v>
      </c>
      <c r="G1302">
        <v>16821</v>
      </c>
      <c r="H1302">
        <v>6</v>
      </c>
      <c r="I1302">
        <v>159</v>
      </c>
      <c r="J1302">
        <v>41</v>
      </c>
      <c r="K1302">
        <v>353</v>
      </c>
      <c r="L1302">
        <v>2300</v>
      </c>
      <c r="M1302">
        <v>13367</v>
      </c>
      <c r="N1302">
        <v>1154</v>
      </c>
    </row>
    <row r="1303" spans="2:14" x14ac:dyDescent="0.2">
      <c r="B1303" s="5" t="s">
        <v>270</v>
      </c>
      <c r="C1303">
        <v>1998</v>
      </c>
      <c r="D1303">
        <v>638000</v>
      </c>
      <c r="E1303">
        <v>17105</v>
      </c>
      <c r="F1303">
        <v>570</v>
      </c>
      <c r="G1303">
        <v>16535</v>
      </c>
      <c r="H1303">
        <v>7</v>
      </c>
      <c r="I1303">
        <v>212</v>
      </c>
      <c r="J1303">
        <v>65</v>
      </c>
      <c r="K1303">
        <v>286</v>
      </c>
      <c r="L1303">
        <v>2274</v>
      </c>
      <c r="M1303">
        <v>13134</v>
      </c>
      <c r="N1303">
        <v>1127</v>
      </c>
    </row>
    <row r="1304" spans="2:14" x14ac:dyDescent="0.2">
      <c r="B1304" s="5" t="s">
        <v>270</v>
      </c>
      <c r="C1304">
        <v>1999</v>
      </c>
      <c r="D1304">
        <v>633666</v>
      </c>
      <c r="E1304">
        <v>15172</v>
      </c>
      <c r="F1304">
        <v>424</v>
      </c>
      <c r="G1304">
        <v>14748</v>
      </c>
      <c r="H1304">
        <v>10</v>
      </c>
      <c r="I1304">
        <v>142</v>
      </c>
      <c r="J1304">
        <v>56</v>
      </c>
      <c r="K1304">
        <v>216</v>
      </c>
      <c r="L1304">
        <v>2337</v>
      </c>
      <c r="M1304">
        <v>11375</v>
      </c>
      <c r="N1304">
        <v>1036</v>
      </c>
    </row>
    <row r="1305" spans="2:14" x14ac:dyDescent="0.2">
      <c r="B1305" s="5" t="s">
        <v>270</v>
      </c>
      <c r="C1305">
        <v>2000</v>
      </c>
      <c r="D1305">
        <v>642200</v>
      </c>
      <c r="E1305">
        <v>14694</v>
      </c>
      <c r="F1305">
        <v>523</v>
      </c>
      <c r="G1305">
        <v>14171</v>
      </c>
      <c r="H1305">
        <v>4</v>
      </c>
      <c r="I1305">
        <v>169</v>
      </c>
      <c r="J1305">
        <v>56</v>
      </c>
      <c r="K1305">
        <v>294</v>
      </c>
      <c r="L1305">
        <v>2093</v>
      </c>
      <c r="M1305">
        <v>11092</v>
      </c>
      <c r="N1305">
        <v>986</v>
      </c>
    </row>
    <row r="1306" spans="2:14" x14ac:dyDescent="0.2">
      <c r="B1306" s="5" t="s">
        <v>270</v>
      </c>
      <c r="C1306">
        <v>2001</v>
      </c>
      <c r="D1306">
        <v>634448</v>
      </c>
      <c r="E1306">
        <v>15339</v>
      </c>
      <c r="F1306">
        <v>505</v>
      </c>
      <c r="G1306">
        <v>14834</v>
      </c>
      <c r="H1306">
        <v>7</v>
      </c>
      <c r="I1306">
        <v>164</v>
      </c>
      <c r="J1306">
        <v>60</v>
      </c>
      <c r="K1306">
        <v>274</v>
      </c>
      <c r="L1306">
        <v>2165</v>
      </c>
      <c r="M1306">
        <v>11583</v>
      </c>
      <c r="N1306">
        <v>1086</v>
      </c>
    </row>
    <row r="1307" spans="2:14" x14ac:dyDescent="0.2">
      <c r="B1307" s="5" t="s">
        <v>270</v>
      </c>
      <c r="C1307">
        <v>2002</v>
      </c>
      <c r="D1307">
        <v>634110</v>
      </c>
      <c r="E1307">
        <v>15258</v>
      </c>
      <c r="F1307">
        <v>496</v>
      </c>
      <c r="G1307">
        <v>14762</v>
      </c>
      <c r="H1307">
        <v>5</v>
      </c>
      <c r="I1307">
        <v>163</v>
      </c>
      <c r="J1307">
        <v>58</v>
      </c>
      <c r="K1307">
        <v>270</v>
      </c>
      <c r="L1307">
        <v>2243</v>
      </c>
      <c r="M1307">
        <v>11501</v>
      </c>
      <c r="N1307">
        <v>1018</v>
      </c>
    </row>
    <row r="1308" spans="2:14" x14ac:dyDescent="0.2">
      <c r="B1308" s="5" t="s">
        <v>270</v>
      </c>
      <c r="C1308">
        <v>2003</v>
      </c>
      <c r="D1308">
        <v>633837</v>
      </c>
      <c r="E1308">
        <v>13779</v>
      </c>
      <c r="F1308">
        <v>493</v>
      </c>
      <c r="G1308">
        <v>13286</v>
      </c>
      <c r="H1308">
        <v>12</v>
      </c>
      <c r="I1308">
        <v>151</v>
      </c>
      <c r="J1308">
        <v>51</v>
      </c>
      <c r="K1308">
        <v>279</v>
      </c>
      <c r="L1308">
        <v>1941</v>
      </c>
      <c r="M1308">
        <v>10267</v>
      </c>
      <c r="N1308">
        <v>1078</v>
      </c>
    </row>
    <row r="1309" spans="2:14" x14ac:dyDescent="0.2">
      <c r="B1309" s="5" t="s">
        <v>270</v>
      </c>
      <c r="C1309">
        <v>2004</v>
      </c>
      <c r="D1309">
        <v>634366</v>
      </c>
      <c r="E1309">
        <v>12662</v>
      </c>
      <c r="F1309">
        <v>504</v>
      </c>
      <c r="G1309">
        <v>12158</v>
      </c>
      <c r="H1309">
        <v>9</v>
      </c>
      <c r="I1309">
        <v>159</v>
      </c>
      <c r="J1309">
        <v>39</v>
      </c>
      <c r="K1309">
        <v>297</v>
      </c>
      <c r="L1309">
        <v>1910</v>
      </c>
      <c r="M1309">
        <v>9342</v>
      </c>
      <c r="N1309">
        <v>906</v>
      </c>
    </row>
    <row r="1310" spans="2:14" x14ac:dyDescent="0.2">
      <c r="B1310" s="5" t="s">
        <v>271</v>
      </c>
      <c r="C1310">
        <v>1960</v>
      </c>
      <c r="D1310">
        <v>1411330</v>
      </c>
      <c r="E1310">
        <v>17213</v>
      </c>
      <c r="F1310">
        <v>590</v>
      </c>
      <c r="G1310">
        <v>16623</v>
      </c>
      <c r="H1310">
        <v>33</v>
      </c>
      <c r="I1310">
        <v>59</v>
      </c>
      <c r="J1310">
        <v>253</v>
      </c>
      <c r="K1310">
        <v>245</v>
      </c>
      <c r="L1310">
        <v>3267</v>
      </c>
      <c r="M1310">
        <v>11586</v>
      </c>
      <c r="N1310">
        <v>1770</v>
      </c>
    </row>
    <row r="1311" spans="2:14" x14ac:dyDescent="0.2">
      <c r="B1311" s="5" t="s">
        <v>271</v>
      </c>
      <c r="C1311">
        <v>1961</v>
      </c>
      <c r="D1311">
        <v>1431000</v>
      </c>
      <c r="E1311">
        <v>18342</v>
      </c>
      <c r="F1311">
        <v>586</v>
      </c>
      <c r="G1311">
        <v>17756</v>
      </c>
      <c r="H1311">
        <v>34</v>
      </c>
      <c r="I1311">
        <v>47</v>
      </c>
      <c r="J1311">
        <v>234</v>
      </c>
      <c r="K1311">
        <v>271</v>
      </c>
      <c r="L1311">
        <v>3730</v>
      </c>
      <c r="M1311">
        <v>12372</v>
      </c>
      <c r="N1311">
        <v>1654</v>
      </c>
    </row>
    <row r="1312" spans="2:14" x14ac:dyDescent="0.2">
      <c r="B1312" s="5" t="s">
        <v>271</v>
      </c>
      <c r="C1312">
        <v>1962</v>
      </c>
      <c r="D1312">
        <v>1484000</v>
      </c>
      <c r="E1312">
        <v>19173</v>
      </c>
      <c r="F1312">
        <v>637</v>
      </c>
      <c r="G1312">
        <v>18536</v>
      </c>
      <c r="H1312">
        <v>23</v>
      </c>
      <c r="I1312">
        <v>93</v>
      </c>
      <c r="J1312">
        <v>275</v>
      </c>
      <c r="K1312">
        <v>246</v>
      </c>
      <c r="L1312">
        <v>3894</v>
      </c>
      <c r="M1312">
        <v>12846</v>
      </c>
      <c r="N1312">
        <v>1796</v>
      </c>
    </row>
    <row r="1313" spans="2:14" x14ac:dyDescent="0.2">
      <c r="B1313" s="5" t="s">
        <v>271</v>
      </c>
      <c r="C1313">
        <v>1963</v>
      </c>
      <c r="D1313">
        <v>1460000</v>
      </c>
      <c r="E1313">
        <v>20893</v>
      </c>
      <c r="F1313">
        <v>591</v>
      </c>
      <c r="G1313">
        <v>20302</v>
      </c>
      <c r="H1313">
        <v>29</v>
      </c>
      <c r="I1313">
        <v>102</v>
      </c>
      <c r="J1313">
        <v>227</v>
      </c>
      <c r="K1313">
        <v>233</v>
      </c>
      <c r="L1313">
        <v>4290</v>
      </c>
      <c r="M1313">
        <v>14181</v>
      </c>
      <c r="N1313">
        <v>1831</v>
      </c>
    </row>
    <row r="1314" spans="2:14" x14ac:dyDescent="0.2">
      <c r="B1314" s="5" t="s">
        <v>271</v>
      </c>
      <c r="C1314">
        <v>1964</v>
      </c>
      <c r="D1314">
        <v>1480000</v>
      </c>
      <c r="E1314">
        <v>23705</v>
      </c>
      <c r="F1314">
        <v>776</v>
      </c>
      <c r="G1314">
        <v>22929</v>
      </c>
      <c r="H1314">
        <v>34</v>
      </c>
      <c r="I1314">
        <v>85</v>
      </c>
      <c r="J1314">
        <v>306</v>
      </c>
      <c r="K1314">
        <v>351</v>
      </c>
      <c r="L1314">
        <v>4832</v>
      </c>
      <c r="M1314">
        <v>15895</v>
      </c>
      <c r="N1314">
        <v>2202</v>
      </c>
    </row>
    <row r="1315" spans="2:14" x14ac:dyDescent="0.2">
      <c r="B1315" s="5" t="s">
        <v>271</v>
      </c>
      <c r="C1315">
        <v>1965</v>
      </c>
      <c r="D1315">
        <v>1477000</v>
      </c>
      <c r="E1315">
        <v>27055</v>
      </c>
      <c r="F1315">
        <v>852</v>
      </c>
      <c r="G1315">
        <v>26203</v>
      </c>
      <c r="H1315">
        <v>36</v>
      </c>
      <c r="I1315">
        <v>76</v>
      </c>
      <c r="J1315">
        <v>324</v>
      </c>
      <c r="K1315">
        <v>416</v>
      </c>
      <c r="L1315">
        <v>5684</v>
      </c>
      <c r="M1315">
        <v>18115</v>
      </c>
      <c r="N1315">
        <v>2404</v>
      </c>
    </row>
    <row r="1316" spans="2:14" x14ac:dyDescent="0.2">
      <c r="B1316" s="5" t="s">
        <v>271</v>
      </c>
      <c r="C1316">
        <v>1966</v>
      </c>
      <c r="D1316">
        <v>1456000</v>
      </c>
      <c r="E1316">
        <v>28037</v>
      </c>
      <c r="F1316">
        <v>941</v>
      </c>
      <c r="G1316">
        <v>27096</v>
      </c>
      <c r="H1316">
        <v>26</v>
      </c>
      <c r="I1316">
        <v>97</v>
      </c>
      <c r="J1316">
        <v>362</v>
      </c>
      <c r="K1316">
        <v>456</v>
      </c>
      <c r="L1316">
        <v>6117</v>
      </c>
      <c r="M1316">
        <v>18448</v>
      </c>
      <c r="N1316">
        <v>2531</v>
      </c>
    </row>
    <row r="1317" spans="2:14" x14ac:dyDescent="0.2">
      <c r="B1317" s="5" t="s">
        <v>271</v>
      </c>
      <c r="C1317">
        <v>1967</v>
      </c>
      <c r="D1317">
        <v>1435000</v>
      </c>
      <c r="E1317">
        <v>30031</v>
      </c>
      <c r="F1317">
        <v>1624</v>
      </c>
      <c r="G1317">
        <v>28407</v>
      </c>
      <c r="H1317">
        <v>39</v>
      </c>
      <c r="I1317">
        <v>117</v>
      </c>
      <c r="J1317">
        <v>556</v>
      </c>
      <c r="K1317">
        <v>912</v>
      </c>
      <c r="L1317">
        <v>7056</v>
      </c>
      <c r="M1317">
        <v>18651</v>
      </c>
      <c r="N1317">
        <v>2700</v>
      </c>
    </row>
    <row r="1318" spans="2:14" x14ac:dyDescent="0.2">
      <c r="B1318" s="5" t="s">
        <v>271</v>
      </c>
      <c r="C1318">
        <v>1968</v>
      </c>
      <c r="D1318">
        <v>1437000</v>
      </c>
      <c r="E1318">
        <v>34603</v>
      </c>
      <c r="F1318">
        <v>2103</v>
      </c>
      <c r="G1318">
        <v>32500</v>
      </c>
      <c r="H1318">
        <v>33</v>
      </c>
      <c r="I1318">
        <v>103</v>
      </c>
      <c r="J1318">
        <v>713</v>
      </c>
      <c r="K1318">
        <v>1254</v>
      </c>
      <c r="L1318">
        <v>7292</v>
      </c>
      <c r="M1318">
        <v>20862</v>
      </c>
      <c r="N1318">
        <v>4346</v>
      </c>
    </row>
    <row r="1319" spans="2:14" x14ac:dyDescent="0.2">
      <c r="B1319" s="5" t="s">
        <v>271</v>
      </c>
      <c r="C1319">
        <v>1969</v>
      </c>
      <c r="D1319">
        <v>1449000</v>
      </c>
      <c r="E1319">
        <v>35519</v>
      </c>
      <c r="F1319">
        <v>2302</v>
      </c>
      <c r="G1319">
        <v>33217</v>
      </c>
      <c r="H1319">
        <v>36</v>
      </c>
      <c r="I1319">
        <v>98</v>
      </c>
      <c r="J1319">
        <v>751</v>
      </c>
      <c r="K1319">
        <v>1417</v>
      </c>
      <c r="L1319">
        <v>6989</v>
      </c>
      <c r="M1319">
        <v>22106</v>
      </c>
      <c r="N1319">
        <v>4122</v>
      </c>
    </row>
    <row r="1320" spans="2:14" x14ac:dyDescent="0.2">
      <c r="B1320" s="5" t="s">
        <v>271</v>
      </c>
      <c r="C1320">
        <v>1970</v>
      </c>
      <c r="D1320">
        <v>1483791</v>
      </c>
      <c r="E1320">
        <v>37880</v>
      </c>
      <c r="F1320">
        <v>2731</v>
      </c>
      <c r="G1320">
        <v>35149</v>
      </c>
      <c r="H1320">
        <v>44</v>
      </c>
      <c r="I1320">
        <v>138</v>
      </c>
      <c r="J1320">
        <v>850</v>
      </c>
      <c r="K1320">
        <v>1699</v>
      </c>
      <c r="L1320">
        <v>7486</v>
      </c>
      <c r="M1320">
        <v>23332</v>
      </c>
      <c r="N1320">
        <v>4331</v>
      </c>
    </row>
    <row r="1321" spans="2:14" x14ac:dyDescent="0.2">
      <c r="B1321" s="5" t="s">
        <v>271</v>
      </c>
      <c r="C1321">
        <v>1971</v>
      </c>
      <c r="D1321">
        <v>1512000</v>
      </c>
      <c r="E1321">
        <v>38388</v>
      </c>
      <c r="F1321">
        <v>2355</v>
      </c>
      <c r="G1321">
        <v>36033</v>
      </c>
      <c r="H1321">
        <v>39</v>
      </c>
      <c r="I1321">
        <v>212</v>
      </c>
      <c r="J1321">
        <v>544</v>
      </c>
      <c r="K1321">
        <v>1560</v>
      </c>
      <c r="L1321">
        <v>8337</v>
      </c>
      <c r="M1321">
        <v>23846</v>
      </c>
      <c r="N1321">
        <v>3850</v>
      </c>
    </row>
    <row r="1322" spans="2:14" x14ac:dyDescent="0.2">
      <c r="B1322" s="5" t="s">
        <v>271</v>
      </c>
      <c r="C1322">
        <v>1972</v>
      </c>
      <c r="D1322">
        <v>1525000</v>
      </c>
      <c r="E1322">
        <v>40084</v>
      </c>
      <c r="F1322">
        <v>2638</v>
      </c>
      <c r="G1322">
        <v>37446</v>
      </c>
      <c r="H1322">
        <v>44</v>
      </c>
      <c r="I1322">
        <v>212</v>
      </c>
      <c r="J1322">
        <v>803</v>
      </c>
      <c r="K1322">
        <v>1579</v>
      </c>
      <c r="L1322">
        <v>8489</v>
      </c>
      <c r="M1322">
        <v>24968</v>
      </c>
      <c r="N1322">
        <v>3989</v>
      </c>
    </row>
    <row r="1323" spans="2:14" x14ac:dyDescent="0.2">
      <c r="B1323" s="5" t="s">
        <v>271</v>
      </c>
      <c r="C1323">
        <v>1973</v>
      </c>
      <c r="D1323">
        <v>1542000</v>
      </c>
      <c r="E1323">
        <v>43349</v>
      </c>
      <c r="F1323">
        <v>2859</v>
      </c>
      <c r="G1323">
        <v>40490</v>
      </c>
      <c r="H1323">
        <v>67</v>
      </c>
      <c r="I1323">
        <v>254</v>
      </c>
      <c r="J1323">
        <v>964</v>
      </c>
      <c r="K1323">
        <v>1574</v>
      </c>
      <c r="L1323">
        <v>9828</v>
      </c>
      <c r="M1323">
        <v>25994</v>
      </c>
      <c r="N1323">
        <v>4668</v>
      </c>
    </row>
    <row r="1324" spans="2:14" x14ac:dyDescent="0.2">
      <c r="B1324" s="5" t="s">
        <v>271</v>
      </c>
      <c r="C1324">
        <v>1974</v>
      </c>
      <c r="D1324">
        <v>1543000</v>
      </c>
      <c r="E1324">
        <v>51603</v>
      </c>
      <c r="F1324">
        <v>3697</v>
      </c>
      <c r="G1324">
        <v>47906</v>
      </c>
      <c r="H1324">
        <v>55</v>
      </c>
      <c r="I1324">
        <v>291</v>
      </c>
      <c r="J1324">
        <v>1404</v>
      </c>
      <c r="K1324">
        <v>1947</v>
      </c>
      <c r="L1324">
        <v>11939</v>
      </c>
      <c r="M1324">
        <v>31685</v>
      </c>
      <c r="N1324">
        <v>4282</v>
      </c>
    </row>
    <row r="1325" spans="2:14" x14ac:dyDescent="0.2">
      <c r="B1325" s="5" t="s">
        <v>271</v>
      </c>
      <c r="C1325">
        <v>1975</v>
      </c>
      <c r="D1325">
        <v>1546000</v>
      </c>
      <c r="E1325">
        <v>55873</v>
      </c>
      <c r="F1325">
        <v>3986</v>
      </c>
      <c r="G1325">
        <v>51887</v>
      </c>
      <c r="H1325">
        <v>66</v>
      </c>
      <c r="I1325">
        <v>297</v>
      </c>
      <c r="J1325">
        <v>1398</v>
      </c>
      <c r="K1325">
        <v>2225</v>
      </c>
      <c r="L1325">
        <v>11752</v>
      </c>
      <c r="M1325">
        <v>36563</v>
      </c>
      <c r="N1325">
        <v>3572</v>
      </c>
    </row>
    <row r="1326" spans="2:14" x14ac:dyDescent="0.2">
      <c r="B1326" s="5" t="s">
        <v>271</v>
      </c>
      <c r="C1326">
        <v>1976</v>
      </c>
      <c r="D1326">
        <v>1553000</v>
      </c>
      <c r="E1326">
        <v>55317</v>
      </c>
      <c r="F1326">
        <v>3269</v>
      </c>
      <c r="G1326">
        <v>52048</v>
      </c>
      <c r="H1326">
        <v>45</v>
      </c>
      <c r="I1326">
        <v>318</v>
      </c>
      <c r="J1326">
        <v>979</v>
      </c>
      <c r="K1326">
        <v>1927</v>
      </c>
      <c r="L1326">
        <v>10626</v>
      </c>
      <c r="M1326">
        <v>37795</v>
      </c>
      <c r="N1326">
        <v>3627</v>
      </c>
    </row>
    <row r="1327" spans="2:14" x14ac:dyDescent="0.2">
      <c r="B1327" s="5" t="s">
        <v>271</v>
      </c>
      <c r="C1327">
        <v>1977</v>
      </c>
      <c r="D1327">
        <v>1561000</v>
      </c>
      <c r="E1327">
        <v>55019</v>
      </c>
      <c r="F1327">
        <v>3113</v>
      </c>
      <c r="G1327">
        <v>51906</v>
      </c>
      <c r="H1327">
        <v>61</v>
      </c>
      <c r="I1327">
        <v>282</v>
      </c>
      <c r="J1327">
        <v>1010</v>
      </c>
      <c r="K1327">
        <v>1760</v>
      </c>
      <c r="L1327">
        <v>11864</v>
      </c>
      <c r="M1327">
        <v>36154</v>
      </c>
      <c r="N1327">
        <v>3888</v>
      </c>
    </row>
    <row r="1328" spans="2:14" x14ac:dyDescent="0.2">
      <c r="B1328" s="5" t="s">
        <v>271</v>
      </c>
      <c r="C1328">
        <v>1978</v>
      </c>
      <c r="D1328">
        <v>1565000</v>
      </c>
      <c r="E1328">
        <v>53856</v>
      </c>
      <c r="F1328">
        <v>2982</v>
      </c>
      <c r="G1328">
        <v>50874</v>
      </c>
      <c r="H1328">
        <v>47</v>
      </c>
      <c r="I1328">
        <v>286</v>
      </c>
      <c r="J1328">
        <v>1015</v>
      </c>
      <c r="K1328">
        <v>1634</v>
      </c>
      <c r="L1328">
        <v>11687</v>
      </c>
      <c r="M1328">
        <v>35794</v>
      </c>
      <c r="N1328">
        <v>3393</v>
      </c>
    </row>
    <row r="1329" spans="2:14" x14ac:dyDescent="0.2">
      <c r="B1329" s="5" t="s">
        <v>271</v>
      </c>
      <c r="C1329">
        <v>1979</v>
      </c>
      <c r="D1329">
        <v>1574000</v>
      </c>
      <c r="E1329">
        <v>62851</v>
      </c>
      <c r="F1329">
        <v>3556</v>
      </c>
      <c r="G1329">
        <v>59295</v>
      </c>
      <c r="H1329">
        <v>65</v>
      </c>
      <c r="I1329">
        <v>338</v>
      </c>
      <c r="J1329">
        <v>1157</v>
      </c>
      <c r="K1329">
        <v>1996</v>
      </c>
      <c r="L1329">
        <v>12804</v>
      </c>
      <c r="M1329">
        <v>42195</v>
      </c>
      <c r="N1329">
        <v>4296</v>
      </c>
    </row>
    <row r="1330" spans="2:14" x14ac:dyDescent="0.2">
      <c r="B1330" s="5" t="s">
        <v>271</v>
      </c>
      <c r="C1330">
        <v>1980</v>
      </c>
      <c r="D1330">
        <v>1563921</v>
      </c>
      <c r="E1330">
        <v>67330</v>
      </c>
      <c r="F1330">
        <v>3512</v>
      </c>
      <c r="G1330">
        <v>63818</v>
      </c>
      <c r="H1330">
        <v>69</v>
      </c>
      <c r="I1330">
        <v>363</v>
      </c>
      <c r="J1330">
        <v>1286</v>
      </c>
      <c r="K1330">
        <v>1794</v>
      </c>
      <c r="L1330">
        <v>14316</v>
      </c>
      <c r="M1330">
        <v>45692</v>
      </c>
      <c r="N1330">
        <v>3810</v>
      </c>
    </row>
    <row r="1331" spans="2:14" x14ac:dyDescent="0.2">
      <c r="B1331" s="5" t="s">
        <v>271</v>
      </c>
      <c r="C1331">
        <v>1981</v>
      </c>
      <c r="D1331">
        <v>1576000</v>
      </c>
      <c r="E1331">
        <v>65838</v>
      </c>
      <c r="F1331">
        <v>2861</v>
      </c>
      <c r="G1331">
        <v>62977</v>
      </c>
      <c r="H1331">
        <v>49</v>
      </c>
      <c r="I1331">
        <v>323</v>
      </c>
      <c r="J1331">
        <v>1115</v>
      </c>
      <c r="K1331">
        <v>1374</v>
      </c>
      <c r="L1331">
        <v>14383</v>
      </c>
      <c r="M1331">
        <v>45324</v>
      </c>
      <c r="N1331">
        <v>3270</v>
      </c>
    </row>
    <row r="1332" spans="2:14" x14ac:dyDescent="0.2">
      <c r="B1332" s="5" t="s">
        <v>271</v>
      </c>
      <c r="C1332">
        <v>1982</v>
      </c>
      <c r="D1332">
        <v>1586000</v>
      </c>
      <c r="E1332">
        <v>62660</v>
      </c>
      <c r="F1332">
        <v>3641</v>
      </c>
      <c r="G1332">
        <v>59019</v>
      </c>
      <c r="H1332">
        <v>31</v>
      </c>
      <c r="I1332">
        <v>329</v>
      </c>
      <c r="J1332">
        <v>982</v>
      </c>
      <c r="K1332">
        <v>2299</v>
      </c>
      <c r="L1332">
        <v>12867</v>
      </c>
      <c r="M1332">
        <v>43331</v>
      </c>
      <c r="N1332">
        <v>2821</v>
      </c>
    </row>
    <row r="1333" spans="2:14" x14ac:dyDescent="0.2">
      <c r="B1333" s="5" t="s">
        <v>271</v>
      </c>
      <c r="C1333">
        <v>1983</v>
      </c>
      <c r="D1333">
        <v>1597000</v>
      </c>
      <c r="E1333">
        <v>60489</v>
      </c>
      <c r="F1333">
        <v>3477</v>
      </c>
      <c r="G1333">
        <v>57012</v>
      </c>
      <c r="H1333">
        <v>42</v>
      </c>
      <c r="I1333">
        <v>339</v>
      </c>
      <c r="J1333">
        <v>796</v>
      </c>
      <c r="K1333">
        <v>2300</v>
      </c>
      <c r="L1333">
        <v>12408</v>
      </c>
      <c r="M1333">
        <v>42026</v>
      </c>
      <c r="N1333">
        <v>2578</v>
      </c>
    </row>
    <row r="1334" spans="2:14" x14ac:dyDescent="0.2">
      <c r="B1334" s="5" t="s">
        <v>271</v>
      </c>
      <c r="C1334">
        <v>1984</v>
      </c>
      <c r="D1334">
        <v>1606000</v>
      </c>
      <c r="E1334">
        <v>56153</v>
      </c>
      <c r="F1334">
        <v>3627</v>
      </c>
      <c r="G1334">
        <v>52526</v>
      </c>
      <c r="H1334">
        <v>54</v>
      </c>
      <c r="I1334">
        <v>381</v>
      </c>
      <c r="J1334">
        <v>693</v>
      </c>
      <c r="K1334">
        <v>2499</v>
      </c>
      <c r="L1334">
        <v>10339</v>
      </c>
      <c r="M1334">
        <v>39875</v>
      </c>
      <c r="N1334">
        <v>2312</v>
      </c>
    </row>
    <row r="1335" spans="2:14" x14ac:dyDescent="0.2">
      <c r="B1335" s="5" t="s">
        <v>271</v>
      </c>
      <c r="C1335">
        <v>1985</v>
      </c>
      <c r="D1335">
        <v>1606000</v>
      </c>
      <c r="E1335">
        <v>59335</v>
      </c>
      <c r="F1335">
        <v>3821</v>
      </c>
      <c r="G1335">
        <v>55514</v>
      </c>
      <c r="H1335">
        <v>47</v>
      </c>
      <c r="I1335">
        <v>376</v>
      </c>
      <c r="J1335">
        <v>779</v>
      </c>
      <c r="K1335">
        <v>2619</v>
      </c>
      <c r="L1335">
        <v>11730</v>
      </c>
      <c r="M1335">
        <v>41278</v>
      </c>
      <c r="N1335">
        <v>2506</v>
      </c>
    </row>
    <row r="1336" spans="2:14" x14ac:dyDescent="0.2">
      <c r="B1336" s="5" t="s">
        <v>271</v>
      </c>
      <c r="C1336">
        <v>1986</v>
      </c>
      <c r="D1336">
        <v>1598000</v>
      </c>
      <c r="E1336">
        <v>61614</v>
      </c>
      <c r="F1336">
        <v>4196</v>
      </c>
      <c r="G1336">
        <v>57418</v>
      </c>
      <c r="H1336">
        <v>50</v>
      </c>
      <c r="I1336">
        <v>393</v>
      </c>
      <c r="J1336">
        <v>817</v>
      </c>
      <c r="K1336">
        <v>2936</v>
      </c>
      <c r="L1336">
        <v>11956</v>
      </c>
      <c r="M1336">
        <v>42784</v>
      </c>
      <c r="N1336">
        <v>2678</v>
      </c>
    </row>
    <row r="1337" spans="2:14" x14ac:dyDescent="0.2">
      <c r="B1337" s="5" t="s">
        <v>271</v>
      </c>
      <c r="C1337">
        <v>1987</v>
      </c>
      <c r="D1337">
        <v>1594000</v>
      </c>
      <c r="E1337">
        <v>65857</v>
      </c>
      <c r="F1337">
        <v>4004</v>
      </c>
      <c r="G1337">
        <v>61853</v>
      </c>
      <c r="H1337">
        <v>55</v>
      </c>
      <c r="I1337">
        <v>345</v>
      </c>
      <c r="J1337">
        <v>751</v>
      </c>
      <c r="K1337">
        <v>2853</v>
      </c>
      <c r="L1337">
        <v>13516</v>
      </c>
      <c r="M1337">
        <v>45692</v>
      </c>
      <c r="N1337">
        <v>2645</v>
      </c>
    </row>
    <row r="1338" spans="2:14" x14ac:dyDescent="0.2">
      <c r="B1338" s="5" t="s">
        <v>271</v>
      </c>
      <c r="C1338">
        <v>1988</v>
      </c>
      <c r="D1338">
        <v>1601000</v>
      </c>
      <c r="E1338">
        <v>66282</v>
      </c>
      <c r="F1338">
        <v>4374</v>
      </c>
      <c r="G1338">
        <v>61908</v>
      </c>
      <c r="H1338">
        <v>58</v>
      </c>
      <c r="I1338">
        <v>385</v>
      </c>
      <c r="J1338">
        <v>898</v>
      </c>
      <c r="K1338">
        <v>3033</v>
      </c>
      <c r="L1338">
        <v>12251</v>
      </c>
      <c r="M1338">
        <v>46634</v>
      </c>
      <c r="N1338">
        <v>3023</v>
      </c>
    </row>
    <row r="1339" spans="2:14" x14ac:dyDescent="0.2">
      <c r="B1339" s="5" t="s">
        <v>271</v>
      </c>
      <c r="C1339">
        <v>1989</v>
      </c>
      <c r="D1339">
        <v>1611000</v>
      </c>
      <c r="E1339">
        <v>65916</v>
      </c>
      <c r="F1339">
        <v>4503</v>
      </c>
      <c r="G1339">
        <v>61413</v>
      </c>
      <c r="H1339">
        <v>40</v>
      </c>
      <c r="I1339">
        <v>381</v>
      </c>
      <c r="J1339">
        <v>837</v>
      </c>
      <c r="K1339">
        <v>3245</v>
      </c>
      <c r="L1339">
        <v>12010</v>
      </c>
      <c r="M1339">
        <v>46403</v>
      </c>
      <c r="N1339">
        <v>3000</v>
      </c>
    </row>
    <row r="1340" spans="2:14" x14ac:dyDescent="0.2">
      <c r="B1340" s="5" t="s">
        <v>271</v>
      </c>
      <c r="C1340">
        <v>1990</v>
      </c>
      <c r="D1340">
        <v>1578385</v>
      </c>
      <c r="E1340">
        <v>66499</v>
      </c>
      <c r="F1340">
        <v>5209</v>
      </c>
      <c r="G1340">
        <v>61290</v>
      </c>
      <c r="H1340">
        <v>43</v>
      </c>
      <c r="I1340">
        <v>473</v>
      </c>
      <c r="J1340">
        <v>807</v>
      </c>
      <c r="K1340">
        <v>3886</v>
      </c>
      <c r="L1340">
        <v>11424</v>
      </c>
      <c r="M1340">
        <v>47054</v>
      </c>
      <c r="N1340">
        <v>2812</v>
      </c>
    </row>
    <row r="1341" spans="2:14" x14ac:dyDescent="0.2">
      <c r="B1341" s="5" t="s">
        <v>271</v>
      </c>
      <c r="C1341">
        <v>1991</v>
      </c>
      <c r="D1341">
        <v>1593000</v>
      </c>
      <c r="E1341">
        <v>69361</v>
      </c>
      <c r="F1341">
        <v>5330</v>
      </c>
      <c r="G1341">
        <v>64031</v>
      </c>
      <c r="H1341">
        <v>52</v>
      </c>
      <c r="I1341">
        <v>447</v>
      </c>
      <c r="J1341">
        <v>861</v>
      </c>
      <c r="K1341">
        <v>3970</v>
      </c>
      <c r="L1341">
        <v>11574</v>
      </c>
      <c r="M1341">
        <v>49071</v>
      </c>
      <c r="N1341">
        <v>3386</v>
      </c>
    </row>
    <row r="1342" spans="2:14" x14ac:dyDescent="0.2">
      <c r="B1342" s="5" t="s">
        <v>271</v>
      </c>
      <c r="C1342">
        <v>1992</v>
      </c>
      <c r="D1342">
        <v>1606000</v>
      </c>
      <c r="E1342">
        <v>69444</v>
      </c>
      <c r="F1342">
        <v>5598</v>
      </c>
      <c r="G1342">
        <v>63846</v>
      </c>
      <c r="H1342">
        <v>68</v>
      </c>
      <c r="I1342">
        <v>504</v>
      </c>
      <c r="J1342">
        <v>911</v>
      </c>
      <c r="K1342">
        <v>4115</v>
      </c>
      <c r="L1342">
        <v>11477</v>
      </c>
      <c r="M1342">
        <v>49144</v>
      </c>
      <c r="N1342">
        <v>3225</v>
      </c>
    </row>
    <row r="1343" spans="2:14" x14ac:dyDescent="0.2">
      <c r="B1343" s="5" t="s">
        <v>271</v>
      </c>
      <c r="C1343">
        <v>1993</v>
      </c>
      <c r="D1343">
        <v>1607000</v>
      </c>
      <c r="E1343">
        <v>68796</v>
      </c>
      <c r="F1343">
        <v>6071</v>
      </c>
      <c r="G1343">
        <v>62725</v>
      </c>
      <c r="H1343">
        <v>63</v>
      </c>
      <c r="I1343">
        <v>447</v>
      </c>
      <c r="J1343">
        <v>1003</v>
      </c>
      <c r="K1343">
        <v>4558</v>
      </c>
      <c r="L1343">
        <v>10662</v>
      </c>
      <c r="M1343">
        <v>46811</v>
      </c>
      <c r="N1343">
        <v>5252</v>
      </c>
    </row>
    <row r="1344" spans="2:14" x14ac:dyDescent="0.2">
      <c r="B1344" s="5" t="s">
        <v>271</v>
      </c>
      <c r="C1344">
        <v>1994</v>
      </c>
      <c r="D1344">
        <v>1623000</v>
      </c>
      <c r="E1344">
        <v>72068</v>
      </c>
      <c r="F1344">
        <v>6322</v>
      </c>
      <c r="G1344">
        <v>65746</v>
      </c>
      <c r="H1344">
        <v>51</v>
      </c>
      <c r="I1344">
        <v>500</v>
      </c>
      <c r="J1344">
        <v>1223</v>
      </c>
      <c r="K1344">
        <v>4548</v>
      </c>
      <c r="L1344">
        <v>10963</v>
      </c>
      <c r="M1344">
        <v>48547</v>
      </c>
      <c r="N1344">
        <v>6236</v>
      </c>
    </row>
    <row r="1345" spans="2:14" x14ac:dyDescent="0.2">
      <c r="B1345" s="5" t="s">
        <v>271</v>
      </c>
      <c r="C1345">
        <v>1995</v>
      </c>
      <c r="D1345">
        <v>1637000</v>
      </c>
      <c r="E1345">
        <v>74393</v>
      </c>
      <c r="F1345">
        <v>6253</v>
      </c>
      <c r="G1345">
        <v>68140</v>
      </c>
      <c r="H1345">
        <v>48</v>
      </c>
      <c r="I1345">
        <v>317</v>
      </c>
      <c r="J1345">
        <v>1067</v>
      </c>
      <c r="K1345">
        <v>4821</v>
      </c>
      <c r="L1345">
        <v>10344</v>
      </c>
      <c r="M1345">
        <v>52044</v>
      </c>
      <c r="N1345">
        <v>5752</v>
      </c>
    </row>
    <row r="1346" spans="2:14" x14ac:dyDescent="0.2">
      <c r="B1346" s="5" t="s">
        <v>271</v>
      </c>
      <c r="C1346">
        <v>1996</v>
      </c>
      <c r="D1346">
        <v>1652000</v>
      </c>
      <c r="E1346">
        <v>73292</v>
      </c>
      <c r="F1346">
        <v>7182</v>
      </c>
      <c r="G1346">
        <v>66110</v>
      </c>
      <c r="H1346">
        <v>48</v>
      </c>
      <c r="I1346">
        <v>447</v>
      </c>
      <c r="J1346">
        <v>1052</v>
      </c>
      <c r="K1346">
        <v>5635</v>
      </c>
      <c r="L1346">
        <v>10152</v>
      </c>
      <c r="M1346">
        <v>50315</v>
      </c>
      <c r="N1346">
        <v>5643</v>
      </c>
    </row>
    <row r="1347" spans="2:14" x14ac:dyDescent="0.2">
      <c r="B1347" s="5" t="s">
        <v>271</v>
      </c>
      <c r="C1347">
        <v>1997</v>
      </c>
      <c r="D1347">
        <v>1657000</v>
      </c>
      <c r="E1347">
        <v>70982</v>
      </c>
      <c r="F1347">
        <v>7265</v>
      </c>
      <c r="G1347">
        <v>63717</v>
      </c>
      <c r="H1347">
        <v>50</v>
      </c>
      <c r="I1347">
        <v>406</v>
      </c>
      <c r="J1347">
        <v>1097</v>
      </c>
      <c r="K1347">
        <v>5712</v>
      </c>
      <c r="L1347">
        <v>9813</v>
      </c>
      <c r="M1347">
        <v>48363</v>
      </c>
      <c r="N1347">
        <v>5541</v>
      </c>
    </row>
    <row r="1348" spans="2:14" x14ac:dyDescent="0.2">
      <c r="B1348" s="5" t="s">
        <v>271</v>
      </c>
      <c r="C1348">
        <v>1998</v>
      </c>
      <c r="D1348">
        <v>1663000</v>
      </c>
      <c r="E1348">
        <v>73259</v>
      </c>
      <c r="F1348">
        <v>7507</v>
      </c>
      <c r="G1348">
        <v>65752</v>
      </c>
      <c r="H1348">
        <v>51</v>
      </c>
      <c r="I1348">
        <v>417</v>
      </c>
      <c r="J1348">
        <v>1290</v>
      </c>
      <c r="K1348">
        <v>5749</v>
      </c>
      <c r="L1348">
        <v>10544</v>
      </c>
      <c r="M1348">
        <v>49420</v>
      </c>
      <c r="N1348">
        <v>5788</v>
      </c>
    </row>
    <row r="1349" spans="2:14" x14ac:dyDescent="0.2">
      <c r="B1349" s="5" t="s">
        <v>271</v>
      </c>
      <c r="C1349">
        <v>1999</v>
      </c>
      <c r="D1349">
        <v>1666028</v>
      </c>
      <c r="E1349">
        <v>68444</v>
      </c>
      <c r="F1349">
        <v>7167</v>
      </c>
      <c r="G1349">
        <v>61277</v>
      </c>
      <c r="H1349">
        <v>60</v>
      </c>
      <c r="I1349">
        <v>414</v>
      </c>
      <c r="J1349">
        <v>1264</v>
      </c>
      <c r="K1349">
        <v>5429</v>
      </c>
      <c r="L1349">
        <v>10158</v>
      </c>
      <c r="M1349">
        <v>45679</v>
      </c>
      <c r="N1349">
        <v>5440</v>
      </c>
    </row>
    <row r="1350" spans="2:14" x14ac:dyDescent="0.2">
      <c r="B1350" s="5" t="s">
        <v>271</v>
      </c>
      <c r="C1350">
        <v>2000</v>
      </c>
      <c r="D1350">
        <v>1711263</v>
      </c>
      <c r="E1350">
        <v>70085</v>
      </c>
      <c r="F1350">
        <v>5606</v>
      </c>
      <c r="G1350">
        <v>64479</v>
      </c>
      <c r="H1350">
        <v>63</v>
      </c>
      <c r="I1350">
        <v>436</v>
      </c>
      <c r="J1350">
        <v>1147</v>
      </c>
      <c r="K1350">
        <v>3960</v>
      </c>
      <c r="L1350">
        <v>10131</v>
      </c>
      <c r="M1350">
        <v>49118</v>
      </c>
      <c r="N1350">
        <v>5230</v>
      </c>
    </row>
    <row r="1351" spans="2:14" x14ac:dyDescent="0.2">
      <c r="B1351" s="5" t="s">
        <v>271</v>
      </c>
      <c r="C1351">
        <v>2001</v>
      </c>
      <c r="D1351">
        <v>1713235</v>
      </c>
      <c r="E1351">
        <v>74177</v>
      </c>
      <c r="F1351">
        <v>5214</v>
      </c>
      <c r="G1351">
        <v>68963</v>
      </c>
      <c r="H1351">
        <v>43</v>
      </c>
      <c r="I1351">
        <v>431</v>
      </c>
      <c r="J1351">
        <v>1128</v>
      </c>
      <c r="K1351">
        <v>3612</v>
      </c>
      <c r="L1351">
        <v>9760</v>
      </c>
      <c r="M1351">
        <v>52713</v>
      </c>
      <c r="N1351">
        <v>6490</v>
      </c>
    </row>
    <row r="1352" spans="2:14" x14ac:dyDescent="0.2">
      <c r="B1352" s="5" t="s">
        <v>271</v>
      </c>
      <c r="C1352">
        <v>2002</v>
      </c>
      <c r="D1352">
        <v>1729180</v>
      </c>
      <c r="E1352">
        <v>73606</v>
      </c>
      <c r="F1352">
        <v>5428</v>
      </c>
      <c r="G1352">
        <v>68178</v>
      </c>
      <c r="H1352">
        <v>48</v>
      </c>
      <c r="I1352">
        <v>464</v>
      </c>
      <c r="J1352">
        <v>1359</v>
      </c>
      <c r="K1352">
        <v>3557</v>
      </c>
      <c r="L1352">
        <v>10329</v>
      </c>
      <c r="M1352">
        <v>51440</v>
      </c>
      <c r="N1352">
        <v>6409</v>
      </c>
    </row>
    <row r="1353" spans="2:14" x14ac:dyDescent="0.2">
      <c r="B1353" s="5" t="s">
        <v>271</v>
      </c>
      <c r="C1353">
        <v>2003</v>
      </c>
      <c r="D1353">
        <v>1739291</v>
      </c>
      <c r="E1353">
        <v>69578</v>
      </c>
      <c r="F1353">
        <v>5026</v>
      </c>
      <c r="G1353">
        <v>64552</v>
      </c>
      <c r="H1353">
        <v>56</v>
      </c>
      <c r="I1353">
        <v>495</v>
      </c>
      <c r="J1353">
        <v>1162</v>
      </c>
      <c r="K1353">
        <v>3313</v>
      </c>
      <c r="L1353">
        <v>10072</v>
      </c>
      <c r="M1353">
        <v>48356</v>
      </c>
      <c r="N1353">
        <v>6124</v>
      </c>
    </row>
    <row r="1354" spans="2:14" x14ac:dyDescent="0.2">
      <c r="B1354" s="5" t="s">
        <v>271</v>
      </c>
      <c r="C1354">
        <v>2004</v>
      </c>
      <c r="D1354">
        <v>1747214</v>
      </c>
      <c r="E1354">
        <v>66905</v>
      </c>
      <c r="F1354">
        <v>5393</v>
      </c>
      <c r="G1354">
        <v>61512</v>
      </c>
      <c r="H1354">
        <v>40</v>
      </c>
      <c r="I1354">
        <v>620</v>
      </c>
      <c r="J1354">
        <v>1138</v>
      </c>
      <c r="K1354">
        <v>3595</v>
      </c>
      <c r="L1354">
        <v>9826</v>
      </c>
      <c r="M1354">
        <v>46399</v>
      </c>
      <c r="N1354">
        <v>5287</v>
      </c>
    </row>
    <row r="1355" spans="2:14" x14ac:dyDescent="0.2">
      <c r="B1355" s="5" t="s">
        <v>272</v>
      </c>
      <c r="C1355">
        <v>1960</v>
      </c>
      <c r="D1355">
        <v>606921</v>
      </c>
      <c r="E1355">
        <v>4186</v>
      </c>
      <c r="F1355">
        <v>81</v>
      </c>
      <c r="G1355">
        <v>4105</v>
      </c>
      <c r="H1355">
        <v>8</v>
      </c>
      <c r="I1355">
        <v>25</v>
      </c>
      <c r="J1355">
        <v>18</v>
      </c>
      <c r="K1355">
        <v>30</v>
      </c>
      <c r="L1355">
        <v>1108</v>
      </c>
      <c r="M1355">
        <v>2646</v>
      </c>
      <c r="N1355">
        <v>351</v>
      </c>
    </row>
    <row r="1356" spans="2:14" x14ac:dyDescent="0.2">
      <c r="B1356" s="5" t="s">
        <v>272</v>
      </c>
      <c r="C1356">
        <v>1961</v>
      </c>
      <c r="D1356">
        <v>621000</v>
      </c>
      <c r="E1356">
        <v>5001</v>
      </c>
      <c r="F1356">
        <v>89</v>
      </c>
      <c r="G1356">
        <v>4912</v>
      </c>
      <c r="H1356">
        <v>4</v>
      </c>
      <c r="I1356">
        <v>19</v>
      </c>
      <c r="J1356">
        <v>21</v>
      </c>
      <c r="K1356">
        <v>45</v>
      </c>
      <c r="L1356">
        <v>1573</v>
      </c>
      <c r="M1356">
        <v>2884</v>
      </c>
      <c r="N1356">
        <v>455</v>
      </c>
    </row>
    <row r="1357" spans="2:14" x14ac:dyDescent="0.2">
      <c r="B1357" s="5" t="s">
        <v>272</v>
      </c>
      <c r="C1357">
        <v>1962</v>
      </c>
      <c r="D1357">
        <v>632000</v>
      </c>
      <c r="E1357">
        <v>6318</v>
      </c>
      <c r="F1357">
        <v>178</v>
      </c>
      <c r="G1357">
        <v>6140</v>
      </c>
      <c r="H1357">
        <v>15</v>
      </c>
      <c r="I1357">
        <v>22</v>
      </c>
      <c r="J1357">
        <v>22</v>
      </c>
      <c r="K1357">
        <v>119</v>
      </c>
      <c r="L1357">
        <v>1781</v>
      </c>
      <c r="M1357">
        <v>3821</v>
      </c>
      <c r="N1357">
        <v>538</v>
      </c>
    </row>
    <row r="1358" spans="2:14" x14ac:dyDescent="0.2">
      <c r="B1358" s="5" t="s">
        <v>272</v>
      </c>
      <c r="C1358">
        <v>1963</v>
      </c>
      <c r="D1358">
        <v>627000</v>
      </c>
      <c r="E1358">
        <v>5840</v>
      </c>
      <c r="F1358">
        <v>164</v>
      </c>
      <c r="G1358">
        <v>5676</v>
      </c>
      <c r="H1358">
        <v>20</v>
      </c>
      <c r="I1358">
        <v>30</v>
      </c>
      <c r="J1358">
        <v>43</v>
      </c>
      <c r="K1358">
        <v>71</v>
      </c>
      <c r="L1358">
        <v>1751</v>
      </c>
      <c r="M1358">
        <v>3354</v>
      </c>
      <c r="N1358">
        <v>571</v>
      </c>
    </row>
    <row r="1359" spans="2:14" x14ac:dyDescent="0.2">
      <c r="B1359" s="5" t="s">
        <v>272</v>
      </c>
      <c r="C1359">
        <v>1964</v>
      </c>
      <c r="D1359">
        <v>654000</v>
      </c>
      <c r="E1359">
        <v>6322</v>
      </c>
      <c r="F1359">
        <v>149</v>
      </c>
      <c r="G1359">
        <v>6173</v>
      </c>
      <c r="H1359">
        <v>6</v>
      </c>
      <c r="I1359">
        <v>25</v>
      </c>
      <c r="J1359">
        <v>43</v>
      </c>
      <c r="K1359">
        <v>75</v>
      </c>
      <c r="L1359">
        <v>1827</v>
      </c>
      <c r="M1359">
        <v>3797</v>
      </c>
      <c r="N1359">
        <v>549</v>
      </c>
    </row>
    <row r="1360" spans="2:14" x14ac:dyDescent="0.2">
      <c r="B1360" s="5" t="s">
        <v>272</v>
      </c>
      <c r="C1360">
        <v>1965</v>
      </c>
      <c r="D1360">
        <v>669000</v>
      </c>
      <c r="E1360">
        <v>7036</v>
      </c>
      <c r="F1360">
        <v>156</v>
      </c>
      <c r="G1360">
        <v>6880</v>
      </c>
      <c r="H1360">
        <v>18</v>
      </c>
      <c r="I1360">
        <v>14</v>
      </c>
      <c r="J1360">
        <v>46</v>
      </c>
      <c r="K1360">
        <v>78</v>
      </c>
      <c r="L1360">
        <v>2117</v>
      </c>
      <c r="M1360">
        <v>4176</v>
      </c>
      <c r="N1360">
        <v>587</v>
      </c>
    </row>
    <row r="1361" spans="2:14" x14ac:dyDescent="0.2">
      <c r="B1361" s="5" t="s">
        <v>272</v>
      </c>
      <c r="C1361">
        <v>1966</v>
      </c>
      <c r="D1361">
        <v>681000</v>
      </c>
      <c r="E1361">
        <v>7750</v>
      </c>
      <c r="F1361">
        <v>259</v>
      </c>
      <c r="G1361">
        <v>7491</v>
      </c>
      <c r="H1361">
        <v>13</v>
      </c>
      <c r="I1361">
        <v>30</v>
      </c>
      <c r="J1361">
        <v>70</v>
      </c>
      <c r="K1361">
        <v>146</v>
      </c>
      <c r="L1361">
        <v>2382</v>
      </c>
      <c r="M1361">
        <v>4411</v>
      </c>
      <c r="N1361">
        <v>698</v>
      </c>
    </row>
    <row r="1362" spans="2:14" x14ac:dyDescent="0.2">
      <c r="B1362" s="5" t="s">
        <v>272</v>
      </c>
      <c r="C1362">
        <v>1967</v>
      </c>
      <c r="D1362">
        <v>686000</v>
      </c>
      <c r="E1362">
        <v>7673</v>
      </c>
      <c r="F1362">
        <v>218</v>
      </c>
      <c r="G1362">
        <v>7455</v>
      </c>
      <c r="H1362">
        <v>14</v>
      </c>
      <c r="I1362">
        <v>23</v>
      </c>
      <c r="J1362">
        <v>42</v>
      </c>
      <c r="K1362">
        <v>139</v>
      </c>
      <c r="L1362">
        <v>2350</v>
      </c>
      <c r="M1362">
        <v>4338</v>
      </c>
      <c r="N1362">
        <v>767</v>
      </c>
    </row>
    <row r="1363" spans="2:14" x14ac:dyDescent="0.2">
      <c r="B1363" s="5" t="s">
        <v>272</v>
      </c>
      <c r="C1363">
        <v>1968</v>
      </c>
      <c r="D1363">
        <v>702000</v>
      </c>
      <c r="E1363">
        <v>9111</v>
      </c>
      <c r="F1363">
        <v>279</v>
      </c>
      <c r="G1363">
        <v>8832</v>
      </c>
      <c r="H1363">
        <v>10</v>
      </c>
      <c r="I1363">
        <v>19</v>
      </c>
      <c r="J1363">
        <v>72</v>
      </c>
      <c r="K1363">
        <v>178</v>
      </c>
      <c r="L1363">
        <v>2605</v>
      </c>
      <c r="M1363">
        <v>5235</v>
      </c>
      <c r="N1363">
        <v>992</v>
      </c>
    </row>
    <row r="1364" spans="2:14" x14ac:dyDescent="0.2">
      <c r="B1364" s="5" t="s">
        <v>272</v>
      </c>
      <c r="C1364">
        <v>1969</v>
      </c>
      <c r="D1364">
        <v>717000</v>
      </c>
      <c r="E1364">
        <v>10831</v>
      </c>
      <c r="F1364">
        <v>325</v>
      </c>
      <c r="G1364">
        <v>10506</v>
      </c>
      <c r="H1364">
        <v>18</v>
      </c>
      <c r="I1364">
        <v>29</v>
      </c>
      <c r="J1364">
        <v>75</v>
      </c>
      <c r="K1364">
        <v>203</v>
      </c>
      <c r="L1364">
        <v>3322</v>
      </c>
      <c r="M1364">
        <v>6157</v>
      </c>
      <c r="N1364">
        <v>1027</v>
      </c>
    </row>
    <row r="1365" spans="2:14" x14ac:dyDescent="0.2">
      <c r="B1365" s="5" t="s">
        <v>272</v>
      </c>
      <c r="C1365">
        <v>1970</v>
      </c>
      <c r="D1365">
        <v>737681</v>
      </c>
      <c r="E1365">
        <v>12704</v>
      </c>
      <c r="F1365">
        <v>413</v>
      </c>
      <c r="G1365">
        <v>12291</v>
      </c>
      <c r="H1365">
        <v>15</v>
      </c>
      <c r="I1365">
        <v>44</v>
      </c>
      <c r="J1365">
        <v>89</v>
      </c>
      <c r="K1365">
        <v>265</v>
      </c>
      <c r="L1365">
        <v>4172</v>
      </c>
      <c r="M1365">
        <v>6850</v>
      </c>
      <c r="N1365">
        <v>1269</v>
      </c>
    </row>
    <row r="1366" spans="2:14" x14ac:dyDescent="0.2">
      <c r="B1366" s="5" t="s">
        <v>272</v>
      </c>
      <c r="C1366">
        <v>1971</v>
      </c>
      <c r="D1366">
        <v>762000</v>
      </c>
      <c r="E1366">
        <v>15798</v>
      </c>
      <c r="F1366">
        <v>580</v>
      </c>
      <c r="G1366">
        <v>15218</v>
      </c>
      <c r="H1366">
        <v>17</v>
      </c>
      <c r="I1366">
        <v>63</v>
      </c>
      <c r="J1366">
        <v>123</v>
      </c>
      <c r="K1366">
        <v>377</v>
      </c>
      <c r="L1366">
        <v>5082</v>
      </c>
      <c r="M1366">
        <v>8734</v>
      </c>
      <c r="N1366">
        <v>1402</v>
      </c>
    </row>
    <row r="1367" spans="2:14" x14ac:dyDescent="0.2">
      <c r="B1367" s="5" t="s">
        <v>272</v>
      </c>
      <c r="C1367">
        <v>1972</v>
      </c>
      <c r="D1367">
        <v>771000</v>
      </c>
      <c r="E1367">
        <v>15352</v>
      </c>
      <c r="F1367">
        <v>491</v>
      </c>
      <c r="G1367">
        <v>14861</v>
      </c>
      <c r="H1367">
        <v>13</v>
      </c>
      <c r="I1367">
        <v>54</v>
      </c>
      <c r="J1367">
        <v>103</v>
      </c>
      <c r="K1367">
        <v>321</v>
      </c>
      <c r="L1367">
        <v>4600</v>
      </c>
      <c r="M1367">
        <v>9299</v>
      </c>
      <c r="N1367">
        <v>962</v>
      </c>
    </row>
    <row r="1368" spans="2:14" x14ac:dyDescent="0.2">
      <c r="B1368" s="5" t="s">
        <v>272</v>
      </c>
      <c r="C1368">
        <v>1973</v>
      </c>
      <c r="D1368">
        <v>791000</v>
      </c>
      <c r="E1368">
        <v>18425</v>
      </c>
      <c r="F1368">
        <v>649</v>
      </c>
      <c r="G1368">
        <v>17776</v>
      </c>
      <c r="H1368">
        <v>17</v>
      </c>
      <c r="I1368">
        <v>75</v>
      </c>
      <c r="J1368">
        <v>105</v>
      </c>
      <c r="K1368">
        <v>452</v>
      </c>
      <c r="L1368">
        <v>5418</v>
      </c>
      <c r="M1368">
        <v>10863</v>
      </c>
      <c r="N1368">
        <v>1495</v>
      </c>
    </row>
    <row r="1369" spans="2:14" x14ac:dyDescent="0.2">
      <c r="B1369" s="5" t="s">
        <v>272</v>
      </c>
      <c r="C1369">
        <v>1974</v>
      </c>
      <c r="D1369">
        <v>808000</v>
      </c>
      <c r="E1369">
        <v>25403</v>
      </c>
      <c r="F1369">
        <v>739</v>
      </c>
      <c r="G1369">
        <v>24664</v>
      </c>
      <c r="H1369">
        <v>28</v>
      </c>
      <c r="I1369">
        <v>68</v>
      </c>
      <c r="J1369">
        <v>209</v>
      </c>
      <c r="K1369">
        <v>434</v>
      </c>
      <c r="L1369">
        <v>6629</v>
      </c>
      <c r="M1369">
        <v>15942</v>
      </c>
      <c r="N1369">
        <v>2093</v>
      </c>
    </row>
    <row r="1370" spans="2:14" x14ac:dyDescent="0.2">
      <c r="B1370" s="5" t="s">
        <v>272</v>
      </c>
      <c r="C1370">
        <v>1975</v>
      </c>
      <c r="D1370">
        <v>818000</v>
      </c>
      <c r="E1370">
        <v>27375</v>
      </c>
      <c r="F1370">
        <v>816</v>
      </c>
      <c r="G1370">
        <v>26559</v>
      </c>
      <c r="H1370">
        <v>24</v>
      </c>
      <c r="I1370">
        <v>71</v>
      </c>
      <c r="J1370">
        <v>236</v>
      </c>
      <c r="K1370">
        <v>485</v>
      </c>
      <c r="L1370">
        <v>6978</v>
      </c>
      <c r="M1370">
        <v>17470</v>
      </c>
      <c r="N1370">
        <v>2111</v>
      </c>
    </row>
    <row r="1371" spans="2:14" x14ac:dyDescent="0.2">
      <c r="B1371" s="5" t="s">
        <v>272</v>
      </c>
      <c r="C1371">
        <v>1976</v>
      </c>
      <c r="D1371">
        <v>822000</v>
      </c>
      <c r="E1371">
        <v>29685</v>
      </c>
      <c r="F1371">
        <v>709</v>
      </c>
      <c r="G1371">
        <v>28976</v>
      </c>
      <c r="H1371">
        <v>27</v>
      </c>
      <c r="I1371">
        <v>80</v>
      </c>
      <c r="J1371">
        <v>204</v>
      </c>
      <c r="K1371">
        <v>398</v>
      </c>
      <c r="L1371">
        <v>7706</v>
      </c>
      <c r="M1371">
        <v>19196</v>
      </c>
      <c r="N1371">
        <v>2074</v>
      </c>
    </row>
    <row r="1372" spans="2:14" x14ac:dyDescent="0.2">
      <c r="B1372" s="5" t="s">
        <v>272</v>
      </c>
      <c r="C1372">
        <v>1977</v>
      </c>
      <c r="D1372">
        <v>849000</v>
      </c>
      <c r="E1372">
        <v>32195</v>
      </c>
      <c r="F1372">
        <v>960</v>
      </c>
      <c r="G1372">
        <v>31235</v>
      </c>
      <c r="H1372">
        <v>27</v>
      </c>
      <c r="I1372">
        <v>91</v>
      </c>
      <c r="J1372">
        <v>197</v>
      </c>
      <c r="K1372">
        <v>645</v>
      </c>
      <c r="L1372">
        <v>8844</v>
      </c>
      <c r="M1372">
        <v>19900</v>
      </c>
      <c r="N1372">
        <v>2491</v>
      </c>
    </row>
    <row r="1373" spans="2:14" x14ac:dyDescent="0.2">
      <c r="B1373" s="5" t="s">
        <v>272</v>
      </c>
      <c r="C1373">
        <v>1978</v>
      </c>
      <c r="D1373">
        <v>871000</v>
      </c>
      <c r="E1373">
        <v>35428</v>
      </c>
      <c r="F1373">
        <v>1035</v>
      </c>
      <c r="G1373">
        <v>34393</v>
      </c>
      <c r="H1373">
        <v>12</v>
      </c>
      <c r="I1373">
        <v>82</v>
      </c>
      <c r="J1373">
        <v>229</v>
      </c>
      <c r="K1373">
        <v>712</v>
      </c>
      <c r="L1373">
        <v>10101</v>
      </c>
      <c r="M1373">
        <v>21630</v>
      </c>
      <c r="N1373">
        <v>2662</v>
      </c>
    </row>
    <row r="1374" spans="2:14" x14ac:dyDescent="0.2">
      <c r="B1374" s="5" t="s">
        <v>272</v>
      </c>
      <c r="C1374">
        <v>1979</v>
      </c>
      <c r="D1374">
        <v>887000</v>
      </c>
      <c r="E1374">
        <v>40614</v>
      </c>
      <c r="F1374">
        <v>1241</v>
      </c>
      <c r="G1374">
        <v>39373</v>
      </c>
      <c r="H1374">
        <v>21</v>
      </c>
      <c r="I1374">
        <v>152</v>
      </c>
      <c r="J1374">
        <v>254</v>
      </c>
      <c r="K1374">
        <v>814</v>
      </c>
      <c r="L1374">
        <v>10635</v>
      </c>
      <c r="M1374">
        <v>25856</v>
      </c>
      <c r="N1374">
        <v>2882</v>
      </c>
    </row>
    <row r="1375" spans="2:14" x14ac:dyDescent="0.2">
      <c r="B1375" s="5" t="s">
        <v>272</v>
      </c>
      <c r="C1375">
        <v>1980</v>
      </c>
      <c r="D1375">
        <v>919114</v>
      </c>
      <c r="E1375">
        <v>43011</v>
      </c>
      <c r="F1375">
        <v>1653</v>
      </c>
      <c r="G1375">
        <v>41358</v>
      </c>
      <c r="H1375">
        <v>23</v>
      </c>
      <c r="I1375">
        <v>159</v>
      </c>
      <c r="J1375">
        <v>386</v>
      </c>
      <c r="K1375">
        <v>1085</v>
      </c>
      <c r="L1375">
        <v>12067</v>
      </c>
      <c r="M1375">
        <v>26443</v>
      </c>
      <c r="N1375">
        <v>2848</v>
      </c>
    </row>
    <row r="1376" spans="2:14" x14ac:dyDescent="0.2">
      <c r="B1376" s="5" t="s">
        <v>272</v>
      </c>
      <c r="C1376">
        <v>1981</v>
      </c>
      <c r="D1376">
        <v>935000</v>
      </c>
      <c r="E1376">
        <v>40409</v>
      </c>
      <c r="F1376">
        <v>1375</v>
      </c>
      <c r="G1376">
        <v>39034</v>
      </c>
      <c r="H1376">
        <v>27</v>
      </c>
      <c r="I1376">
        <v>154</v>
      </c>
      <c r="J1376">
        <v>335</v>
      </c>
      <c r="K1376">
        <v>859</v>
      </c>
      <c r="L1376">
        <v>11090</v>
      </c>
      <c r="M1376">
        <v>25692</v>
      </c>
      <c r="N1376">
        <v>2252</v>
      </c>
    </row>
    <row r="1377" spans="2:14" x14ac:dyDescent="0.2">
      <c r="B1377" s="5" t="s">
        <v>272</v>
      </c>
      <c r="C1377">
        <v>1982</v>
      </c>
      <c r="D1377">
        <v>951000</v>
      </c>
      <c r="E1377">
        <v>36416</v>
      </c>
      <c r="F1377">
        <v>1187</v>
      </c>
      <c r="G1377">
        <v>35229</v>
      </c>
      <c r="H1377">
        <v>21</v>
      </c>
      <c r="I1377">
        <v>154</v>
      </c>
      <c r="J1377">
        <v>322</v>
      </c>
      <c r="K1377">
        <v>690</v>
      </c>
      <c r="L1377">
        <v>8987</v>
      </c>
      <c r="M1377">
        <v>24115</v>
      </c>
      <c r="N1377">
        <v>2127</v>
      </c>
    </row>
    <row r="1378" spans="2:14" x14ac:dyDescent="0.2">
      <c r="B1378" s="5" t="s">
        <v>272</v>
      </c>
      <c r="C1378">
        <v>1983</v>
      </c>
      <c r="D1378">
        <v>959000</v>
      </c>
      <c r="E1378">
        <v>32187</v>
      </c>
      <c r="F1378">
        <v>1200</v>
      </c>
      <c r="G1378">
        <v>30987</v>
      </c>
      <c r="H1378">
        <v>19</v>
      </c>
      <c r="I1378">
        <v>187</v>
      </c>
      <c r="J1378">
        <v>231</v>
      </c>
      <c r="K1378">
        <v>763</v>
      </c>
      <c r="L1378">
        <v>7882</v>
      </c>
      <c r="M1378">
        <v>21359</v>
      </c>
      <c r="N1378">
        <v>1746</v>
      </c>
    </row>
    <row r="1379" spans="2:14" x14ac:dyDescent="0.2">
      <c r="B1379" s="5" t="s">
        <v>272</v>
      </c>
      <c r="C1379">
        <v>1984</v>
      </c>
      <c r="D1379">
        <v>977000</v>
      </c>
      <c r="E1379">
        <v>30655</v>
      </c>
      <c r="F1379">
        <v>1308</v>
      </c>
      <c r="G1379">
        <v>29347</v>
      </c>
      <c r="H1379">
        <v>10</v>
      </c>
      <c r="I1379">
        <v>202</v>
      </c>
      <c r="J1379">
        <v>227</v>
      </c>
      <c r="K1379">
        <v>869</v>
      </c>
      <c r="L1379">
        <v>7190</v>
      </c>
      <c r="M1379">
        <v>20314</v>
      </c>
      <c r="N1379">
        <v>1843</v>
      </c>
    </row>
    <row r="1380" spans="2:14" x14ac:dyDescent="0.2">
      <c r="B1380" s="5" t="s">
        <v>272</v>
      </c>
      <c r="C1380">
        <v>1985</v>
      </c>
      <c r="D1380">
        <v>998000</v>
      </c>
      <c r="E1380">
        <v>32454</v>
      </c>
      <c r="F1380">
        <v>1405</v>
      </c>
      <c r="G1380">
        <v>31049</v>
      </c>
      <c r="H1380">
        <v>21</v>
      </c>
      <c r="I1380">
        <v>191</v>
      </c>
      <c r="J1380">
        <v>266</v>
      </c>
      <c r="K1380">
        <v>927</v>
      </c>
      <c r="L1380">
        <v>7608</v>
      </c>
      <c r="M1380">
        <v>21459</v>
      </c>
      <c r="N1380">
        <v>1982</v>
      </c>
    </row>
    <row r="1381" spans="2:14" x14ac:dyDescent="0.2">
      <c r="B1381" s="5" t="s">
        <v>272</v>
      </c>
      <c r="C1381">
        <v>1986</v>
      </c>
      <c r="D1381">
        <v>1027000</v>
      </c>
      <c r="E1381">
        <v>34200</v>
      </c>
      <c r="F1381">
        <v>1433</v>
      </c>
      <c r="G1381">
        <v>32767</v>
      </c>
      <c r="H1381">
        <v>23</v>
      </c>
      <c r="I1381">
        <v>221</v>
      </c>
      <c r="J1381">
        <v>242</v>
      </c>
      <c r="K1381">
        <v>947</v>
      </c>
      <c r="L1381">
        <v>7754</v>
      </c>
      <c r="M1381">
        <v>22675</v>
      </c>
      <c r="N1381">
        <v>2338</v>
      </c>
    </row>
    <row r="1382" spans="2:14" x14ac:dyDescent="0.2">
      <c r="B1382" s="5" t="s">
        <v>272</v>
      </c>
      <c r="C1382">
        <v>1987</v>
      </c>
      <c r="D1382">
        <v>1057000</v>
      </c>
      <c r="E1382">
        <v>35639</v>
      </c>
      <c r="F1382">
        <v>1581</v>
      </c>
      <c r="G1382">
        <v>34058</v>
      </c>
      <c r="H1382">
        <v>32</v>
      </c>
      <c r="I1382">
        <v>281</v>
      </c>
      <c r="J1382">
        <v>280</v>
      </c>
      <c r="K1382">
        <v>988</v>
      </c>
      <c r="L1382">
        <v>7344</v>
      </c>
      <c r="M1382">
        <v>24426</v>
      </c>
      <c r="N1382">
        <v>2288</v>
      </c>
    </row>
    <row r="1383" spans="2:14" x14ac:dyDescent="0.2">
      <c r="B1383" s="5" t="s">
        <v>272</v>
      </c>
      <c r="C1383">
        <v>1988</v>
      </c>
      <c r="D1383">
        <v>1097000</v>
      </c>
      <c r="E1383">
        <v>36573</v>
      </c>
      <c r="F1383">
        <v>1622</v>
      </c>
      <c r="G1383">
        <v>34951</v>
      </c>
      <c r="H1383">
        <v>25</v>
      </c>
      <c r="I1383">
        <v>276</v>
      </c>
      <c r="J1383">
        <v>231</v>
      </c>
      <c r="K1383">
        <v>1090</v>
      </c>
      <c r="L1383">
        <v>7489</v>
      </c>
      <c r="M1383">
        <v>24964</v>
      </c>
      <c r="N1383">
        <v>2498</v>
      </c>
    </row>
    <row r="1384" spans="2:14" x14ac:dyDescent="0.2">
      <c r="B1384" s="5" t="s">
        <v>272</v>
      </c>
      <c r="C1384">
        <v>1989</v>
      </c>
      <c r="D1384">
        <v>1107000</v>
      </c>
      <c r="E1384">
        <v>39810</v>
      </c>
      <c r="F1384">
        <v>1865</v>
      </c>
      <c r="G1384">
        <v>37945</v>
      </c>
      <c r="H1384">
        <v>36</v>
      </c>
      <c r="I1384">
        <v>327</v>
      </c>
      <c r="J1384">
        <v>264</v>
      </c>
      <c r="K1384">
        <v>1238</v>
      </c>
      <c r="L1384">
        <v>8157</v>
      </c>
      <c r="M1384">
        <v>27087</v>
      </c>
      <c r="N1384">
        <v>2701</v>
      </c>
    </row>
    <row r="1385" spans="2:14" x14ac:dyDescent="0.2">
      <c r="B1385" s="5" t="s">
        <v>272</v>
      </c>
      <c r="C1385">
        <v>1990</v>
      </c>
      <c r="D1385">
        <v>1109252</v>
      </c>
      <c r="E1385">
        <v>40435</v>
      </c>
      <c r="F1385">
        <v>1459</v>
      </c>
      <c r="G1385">
        <v>38976</v>
      </c>
      <c r="H1385">
        <v>21</v>
      </c>
      <c r="I1385">
        <v>386</v>
      </c>
      <c r="J1385">
        <v>302</v>
      </c>
      <c r="K1385">
        <v>750</v>
      </c>
      <c r="L1385">
        <v>8158</v>
      </c>
      <c r="M1385">
        <v>28111</v>
      </c>
      <c r="N1385">
        <v>2707</v>
      </c>
    </row>
    <row r="1386" spans="2:14" x14ac:dyDescent="0.2">
      <c r="B1386" s="5" t="s">
        <v>272</v>
      </c>
      <c r="C1386">
        <v>1991</v>
      </c>
      <c r="D1386">
        <v>1105000</v>
      </c>
      <c r="E1386">
        <v>38098</v>
      </c>
      <c r="F1386">
        <v>1318</v>
      </c>
      <c r="G1386">
        <v>36780</v>
      </c>
      <c r="H1386">
        <v>40</v>
      </c>
      <c r="I1386">
        <v>330</v>
      </c>
      <c r="J1386">
        <v>365</v>
      </c>
      <c r="K1386">
        <v>583</v>
      </c>
      <c r="L1386">
        <v>8126</v>
      </c>
      <c r="M1386">
        <v>26220</v>
      </c>
      <c r="N1386">
        <v>2434</v>
      </c>
    </row>
    <row r="1387" spans="2:14" x14ac:dyDescent="0.2">
      <c r="B1387" s="5" t="s">
        <v>272</v>
      </c>
      <c r="C1387">
        <v>1992</v>
      </c>
      <c r="D1387">
        <v>1111000</v>
      </c>
      <c r="E1387">
        <v>34225</v>
      </c>
      <c r="F1387">
        <v>1397</v>
      </c>
      <c r="G1387">
        <v>32828</v>
      </c>
      <c r="H1387">
        <v>18</v>
      </c>
      <c r="I1387">
        <v>424</v>
      </c>
      <c r="J1387">
        <v>367</v>
      </c>
      <c r="K1387">
        <v>588</v>
      </c>
      <c r="L1387">
        <v>6909</v>
      </c>
      <c r="M1387">
        <v>23754</v>
      </c>
      <c r="N1387">
        <v>2165</v>
      </c>
    </row>
    <row r="1388" spans="2:14" x14ac:dyDescent="0.2">
      <c r="B1388" s="5" t="s">
        <v>272</v>
      </c>
      <c r="C1388">
        <v>1993</v>
      </c>
      <c r="D1388">
        <v>1125000</v>
      </c>
      <c r="E1388">
        <v>32681</v>
      </c>
      <c r="F1388">
        <v>1550</v>
      </c>
      <c r="G1388">
        <v>31131</v>
      </c>
      <c r="H1388">
        <v>23</v>
      </c>
      <c r="I1388">
        <v>499</v>
      </c>
      <c r="J1388">
        <v>307</v>
      </c>
      <c r="K1388">
        <v>721</v>
      </c>
      <c r="L1388">
        <v>5795</v>
      </c>
      <c r="M1388">
        <v>23153</v>
      </c>
      <c r="N1388">
        <v>2183</v>
      </c>
    </row>
    <row r="1389" spans="2:14" x14ac:dyDescent="0.2">
      <c r="B1389" s="5" t="s">
        <v>272</v>
      </c>
      <c r="C1389">
        <v>1994</v>
      </c>
      <c r="D1389">
        <v>1137000</v>
      </c>
      <c r="E1389">
        <v>31165</v>
      </c>
      <c r="F1389">
        <v>1328</v>
      </c>
      <c r="G1389">
        <v>29837</v>
      </c>
      <c r="H1389">
        <v>16</v>
      </c>
      <c r="I1389">
        <v>407</v>
      </c>
      <c r="J1389">
        <v>308</v>
      </c>
      <c r="K1389">
        <v>597</v>
      </c>
      <c r="L1389">
        <v>5275</v>
      </c>
      <c r="M1389">
        <v>22260</v>
      </c>
      <c r="N1389">
        <v>2302</v>
      </c>
    </row>
    <row r="1390" spans="2:14" x14ac:dyDescent="0.2">
      <c r="B1390" s="5" t="s">
        <v>272</v>
      </c>
      <c r="C1390">
        <v>1995</v>
      </c>
      <c r="D1390">
        <v>1148000</v>
      </c>
      <c r="E1390">
        <v>30484</v>
      </c>
      <c r="F1390">
        <v>1314</v>
      </c>
      <c r="G1390">
        <v>29170</v>
      </c>
      <c r="H1390">
        <v>21</v>
      </c>
      <c r="I1390">
        <v>333</v>
      </c>
      <c r="J1390">
        <v>314</v>
      </c>
      <c r="K1390">
        <v>646</v>
      </c>
      <c r="L1390">
        <v>4806</v>
      </c>
      <c r="M1390">
        <v>22698</v>
      </c>
      <c r="N1390">
        <v>1666</v>
      </c>
    </row>
    <row r="1391" spans="2:14" x14ac:dyDescent="0.2">
      <c r="B1391" s="5" t="s">
        <v>272</v>
      </c>
      <c r="C1391">
        <v>1996</v>
      </c>
      <c r="D1391">
        <v>1162000</v>
      </c>
      <c r="E1391">
        <v>32809</v>
      </c>
      <c r="F1391">
        <v>1373</v>
      </c>
      <c r="G1391">
        <v>31436</v>
      </c>
      <c r="H1391">
        <v>20</v>
      </c>
      <c r="I1391">
        <v>404</v>
      </c>
      <c r="J1391">
        <v>317</v>
      </c>
      <c r="K1391">
        <v>632</v>
      </c>
      <c r="L1391">
        <v>5063</v>
      </c>
      <c r="M1391">
        <v>24611</v>
      </c>
      <c r="N1391">
        <v>1762</v>
      </c>
    </row>
    <row r="1392" spans="2:14" x14ac:dyDescent="0.2">
      <c r="B1392" s="5" t="s">
        <v>272</v>
      </c>
      <c r="C1392">
        <v>1997</v>
      </c>
      <c r="D1392">
        <v>1173000</v>
      </c>
      <c r="E1392">
        <v>30963</v>
      </c>
      <c r="F1392">
        <v>1328</v>
      </c>
      <c r="G1392">
        <v>29635</v>
      </c>
      <c r="H1392">
        <v>16</v>
      </c>
      <c r="I1392">
        <v>395</v>
      </c>
      <c r="J1392">
        <v>274</v>
      </c>
      <c r="K1392">
        <v>643</v>
      </c>
      <c r="L1392">
        <v>4612</v>
      </c>
      <c r="M1392">
        <v>23430</v>
      </c>
      <c r="N1392">
        <v>1593</v>
      </c>
    </row>
    <row r="1393" spans="2:14" x14ac:dyDescent="0.2">
      <c r="B1393" s="5" t="s">
        <v>272</v>
      </c>
      <c r="C1393">
        <v>1998</v>
      </c>
      <c r="D1393">
        <v>1185000</v>
      </c>
      <c r="E1393">
        <v>28675</v>
      </c>
      <c r="F1393">
        <v>1270</v>
      </c>
      <c r="G1393">
        <v>27405</v>
      </c>
      <c r="H1393">
        <v>18</v>
      </c>
      <c r="I1393">
        <v>400</v>
      </c>
      <c r="J1393">
        <v>255</v>
      </c>
      <c r="K1393">
        <v>597</v>
      </c>
      <c r="L1393">
        <v>3852</v>
      </c>
      <c r="M1393">
        <v>22079</v>
      </c>
      <c r="N1393">
        <v>1474</v>
      </c>
    </row>
    <row r="1394" spans="2:14" x14ac:dyDescent="0.2">
      <c r="B1394" s="5" t="s">
        <v>272</v>
      </c>
      <c r="C1394">
        <v>1999</v>
      </c>
      <c r="D1394">
        <v>1201134</v>
      </c>
      <c r="E1394">
        <v>27406</v>
      </c>
      <c r="F1394">
        <v>1159</v>
      </c>
      <c r="G1394">
        <v>26247</v>
      </c>
      <c r="H1394">
        <v>18</v>
      </c>
      <c r="I1394">
        <v>345</v>
      </c>
      <c r="J1394">
        <v>257</v>
      </c>
      <c r="K1394">
        <v>539</v>
      </c>
      <c r="L1394">
        <v>3698</v>
      </c>
      <c r="M1394">
        <v>21195</v>
      </c>
      <c r="N1394">
        <v>1354</v>
      </c>
    </row>
    <row r="1395" spans="2:14" x14ac:dyDescent="0.2">
      <c r="B1395" s="5" t="s">
        <v>272</v>
      </c>
      <c r="C1395">
        <v>2000</v>
      </c>
      <c r="D1395">
        <v>1235786</v>
      </c>
      <c r="E1395">
        <v>30068</v>
      </c>
      <c r="F1395">
        <v>2167</v>
      </c>
      <c r="G1395">
        <v>27901</v>
      </c>
      <c r="H1395">
        <v>22</v>
      </c>
      <c r="I1395">
        <v>522</v>
      </c>
      <c r="J1395">
        <v>453</v>
      </c>
      <c r="K1395">
        <v>1170</v>
      </c>
      <c r="L1395">
        <v>4992</v>
      </c>
      <c r="M1395">
        <v>20761</v>
      </c>
      <c r="N1395">
        <v>2148</v>
      </c>
    </row>
    <row r="1396" spans="2:14" x14ac:dyDescent="0.2">
      <c r="B1396" s="5" t="s">
        <v>272</v>
      </c>
      <c r="C1396">
        <v>2001</v>
      </c>
      <c r="D1396">
        <v>1259181</v>
      </c>
      <c r="E1396">
        <v>29233</v>
      </c>
      <c r="F1396">
        <v>2144</v>
      </c>
      <c r="G1396">
        <v>27089</v>
      </c>
      <c r="H1396">
        <v>17</v>
      </c>
      <c r="I1396">
        <v>458</v>
      </c>
      <c r="J1396">
        <v>445</v>
      </c>
      <c r="K1396">
        <v>1224</v>
      </c>
      <c r="L1396">
        <v>4889</v>
      </c>
      <c r="M1396">
        <v>20060</v>
      </c>
      <c r="N1396">
        <v>2140</v>
      </c>
    </row>
    <row r="1397" spans="2:14" x14ac:dyDescent="0.2">
      <c r="B1397" s="5" t="s">
        <v>272</v>
      </c>
      <c r="C1397">
        <v>2002</v>
      </c>
      <c r="D1397">
        <v>1275056</v>
      </c>
      <c r="E1397">
        <v>28306</v>
      </c>
      <c r="F1397">
        <v>2056</v>
      </c>
      <c r="G1397">
        <v>26250</v>
      </c>
      <c r="H1397">
        <v>12</v>
      </c>
      <c r="I1397">
        <v>446</v>
      </c>
      <c r="J1397">
        <v>413</v>
      </c>
      <c r="K1397">
        <v>1185</v>
      </c>
      <c r="L1397">
        <v>4838</v>
      </c>
      <c r="M1397">
        <v>19468</v>
      </c>
      <c r="N1397">
        <v>1944</v>
      </c>
    </row>
    <row r="1398" spans="2:14" x14ac:dyDescent="0.2">
      <c r="B1398" s="5" t="s">
        <v>272</v>
      </c>
      <c r="C1398">
        <v>2003</v>
      </c>
      <c r="D1398">
        <v>1287687</v>
      </c>
      <c r="E1398">
        <v>28364</v>
      </c>
      <c r="F1398">
        <v>1916</v>
      </c>
      <c r="G1398">
        <v>26448</v>
      </c>
      <c r="H1398">
        <v>18</v>
      </c>
      <c r="I1398">
        <v>427</v>
      </c>
      <c r="J1398">
        <v>478</v>
      </c>
      <c r="K1398">
        <v>993</v>
      </c>
      <c r="L1398">
        <v>4552</v>
      </c>
      <c r="M1398">
        <v>19979</v>
      </c>
      <c r="N1398">
        <v>1917</v>
      </c>
    </row>
    <row r="1399" spans="2:14" x14ac:dyDescent="0.2">
      <c r="B1399" s="5" t="s">
        <v>272</v>
      </c>
      <c r="C1399">
        <v>2004</v>
      </c>
      <c r="D1399">
        <v>1299500</v>
      </c>
      <c r="E1399">
        <v>28681</v>
      </c>
      <c r="F1399">
        <v>2170</v>
      </c>
      <c r="G1399">
        <v>26511</v>
      </c>
      <c r="H1399">
        <v>18</v>
      </c>
      <c r="I1399">
        <v>459</v>
      </c>
      <c r="J1399">
        <v>500</v>
      </c>
      <c r="K1399">
        <v>1193</v>
      </c>
      <c r="L1399">
        <v>4966</v>
      </c>
      <c r="M1399">
        <v>19603</v>
      </c>
      <c r="N1399">
        <v>1942</v>
      </c>
    </row>
    <row r="1400" spans="2:14" x14ac:dyDescent="0.2">
      <c r="B1400" s="5" t="s">
        <v>273</v>
      </c>
      <c r="C1400">
        <v>1960</v>
      </c>
      <c r="D1400">
        <v>6066782</v>
      </c>
      <c r="E1400">
        <v>90441</v>
      </c>
      <c r="F1400">
        <v>6932</v>
      </c>
      <c r="G1400">
        <v>83509</v>
      </c>
      <c r="H1400">
        <v>164</v>
      </c>
      <c r="I1400">
        <v>442</v>
      </c>
      <c r="J1400">
        <v>2591</v>
      </c>
      <c r="K1400">
        <v>3735</v>
      </c>
      <c r="L1400">
        <v>25698</v>
      </c>
      <c r="M1400">
        <v>45903</v>
      </c>
      <c r="N1400">
        <v>11908</v>
      </c>
    </row>
    <row r="1401" spans="2:14" x14ac:dyDescent="0.2">
      <c r="B1401" s="5" t="s">
        <v>273</v>
      </c>
      <c r="C1401">
        <v>1961</v>
      </c>
      <c r="D1401">
        <v>6244000</v>
      </c>
      <c r="E1401">
        <v>96057</v>
      </c>
      <c r="F1401">
        <v>6682</v>
      </c>
      <c r="G1401">
        <v>89375</v>
      </c>
      <c r="H1401">
        <v>153</v>
      </c>
      <c r="I1401">
        <v>458</v>
      </c>
      <c r="J1401">
        <v>2371</v>
      </c>
      <c r="K1401">
        <v>3700</v>
      </c>
      <c r="L1401">
        <v>29329</v>
      </c>
      <c r="M1401">
        <v>47145</v>
      </c>
      <c r="N1401">
        <v>12901</v>
      </c>
    </row>
    <row r="1402" spans="2:14" x14ac:dyDescent="0.2">
      <c r="B1402" s="5" t="s">
        <v>273</v>
      </c>
      <c r="C1402">
        <v>1962</v>
      </c>
      <c r="D1402">
        <v>6245000</v>
      </c>
      <c r="E1402">
        <v>108899</v>
      </c>
      <c r="F1402">
        <v>7874</v>
      </c>
      <c r="G1402">
        <v>101025</v>
      </c>
      <c r="H1402">
        <v>187</v>
      </c>
      <c r="I1402">
        <v>510</v>
      </c>
      <c r="J1402">
        <v>2816</v>
      </c>
      <c r="K1402">
        <v>4361</v>
      </c>
      <c r="L1402">
        <v>31868</v>
      </c>
      <c r="M1402">
        <v>54516</v>
      </c>
      <c r="N1402">
        <v>14641</v>
      </c>
    </row>
    <row r="1403" spans="2:14" x14ac:dyDescent="0.2">
      <c r="B1403" s="5" t="s">
        <v>273</v>
      </c>
      <c r="C1403">
        <v>1963</v>
      </c>
      <c r="D1403">
        <v>6470000</v>
      </c>
      <c r="E1403">
        <v>122867</v>
      </c>
      <c r="F1403">
        <v>8849</v>
      </c>
      <c r="G1403">
        <v>114018</v>
      </c>
      <c r="H1403">
        <v>181</v>
      </c>
      <c r="I1403">
        <v>561</v>
      </c>
      <c r="J1403">
        <v>3367</v>
      </c>
      <c r="K1403">
        <v>4740</v>
      </c>
      <c r="L1403">
        <v>35993</v>
      </c>
      <c r="M1403">
        <v>61199</v>
      </c>
      <c r="N1403">
        <v>16826</v>
      </c>
    </row>
    <row r="1404" spans="2:14" x14ac:dyDescent="0.2">
      <c r="B1404" s="5" t="s">
        <v>273</v>
      </c>
      <c r="C1404">
        <v>1964</v>
      </c>
      <c r="D1404">
        <v>6682000</v>
      </c>
      <c r="E1404">
        <v>137594</v>
      </c>
      <c r="F1404">
        <v>10456</v>
      </c>
      <c r="G1404">
        <v>127138</v>
      </c>
      <c r="H1404">
        <v>207</v>
      </c>
      <c r="I1404">
        <v>609</v>
      </c>
      <c r="J1404">
        <v>3812</v>
      </c>
      <c r="K1404">
        <v>5828</v>
      </c>
      <c r="L1404">
        <v>40143</v>
      </c>
      <c r="M1404">
        <v>68072</v>
      </c>
      <c r="N1404">
        <v>18923</v>
      </c>
    </row>
    <row r="1405" spans="2:14" x14ac:dyDescent="0.2">
      <c r="B1405" s="5" t="s">
        <v>273</v>
      </c>
      <c r="C1405">
        <v>1965</v>
      </c>
      <c r="D1405">
        <v>6774000</v>
      </c>
      <c r="E1405">
        <v>138636</v>
      </c>
      <c r="F1405">
        <v>10422</v>
      </c>
      <c r="G1405">
        <v>128214</v>
      </c>
      <c r="H1405">
        <v>219</v>
      </c>
      <c r="I1405">
        <v>605</v>
      </c>
      <c r="J1405">
        <v>3753</v>
      </c>
      <c r="K1405">
        <v>5845</v>
      </c>
      <c r="L1405">
        <v>42113</v>
      </c>
      <c r="M1405">
        <v>66177</v>
      </c>
      <c r="N1405">
        <v>19924</v>
      </c>
    </row>
    <row r="1406" spans="2:14" x14ac:dyDescent="0.2">
      <c r="B1406" s="5" t="s">
        <v>273</v>
      </c>
      <c r="C1406">
        <v>1966</v>
      </c>
      <c r="D1406">
        <v>6898000</v>
      </c>
      <c r="E1406">
        <v>160622</v>
      </c>
      <c r="F1406">
        <v>11168</v>
      </c>
      <c r="G1406">
        <v>149454</v>
      </c>
      <c r="H1406">
        <v>240</v>
      </c>
      <c r="I1406">
        <v>640</v>
      </c>
      <c r="J1406">
        <v>4397</v>
      </c>
      <c r="K1406">
        <v>5891</v>
      </c>
      <c r="L1406">
        <v>49176</v>
      </c>
      <c r="M1406">
        <v>77374</v>
      </c>
      <c r="N1406">
        <v>22904</v>
      </c>
    </row>
    <row r="1407" spans="2:14" x14ac:dyDescent="0.2">
      <c r="B1407" s="5" t="s">
        <v>273</v>
      </c>
      <c r="C1407">
        <v>1967</v>
      </c>
      <c r="D1407">
        <v>7003000</v>
      </c>
      <c r="E1407">
        <v>191720</v>
      </c>
      <c r="F1407">
        <v>13204</v>
      </c>
      <c r="G1407">
        <v>178516</v>
      </c>
      <c r="H1407">
        <v>276</v>
      </c>
      <c r="I1407">
        <v>677</v>
      </c>
      <c r="J1407">
        <v>5777</v>
      </c>
      <c r="K1407">
        <v>6474</v>
      </c>
      <c r="L1407">
        <v>60321</v>
      </c>
      <c r="M1407">
        <v>88412</v>
      </c>
      <c r="N1407">
        <v>29783</v>
      </c>
    </row>
    <row r="1408" spans="2:14" x14ac:dyDescent="0.2">
      <c r="B1408" s="5" t="s">
        <v>273</v>
      </c>
      <c r="C1408">
        <v>1968</v>
      </c>
      <c r="D1408">
        <v>7078000</v>
      </c>
      <c r="E1408">
        <v>230341</v>
      </c>
      <c r="F1408">
        <v>16711</v>
      </c>
      <c r="G1408">
        <v>213630</v>
      </c>
      <c r="H1408">
        <v>358</v>
      </c>
      <c r="I1408">
        <v>801</v>
      </c>
      <c r="J1408">
        <v>8747</v>
      </c>
      <c r="K1408">
        <v>6805</v>
      </c>
      <c r="L1408">
        <v>71621</v>
      </c>
      <c r="M1408">
        <v>105309</v>
      </c>
      <c r="N1408">
        <v>36700</v>
      </c>
    </row>
    <row r="1409" spans="2:14" x14ac:dyDescent="0.2">
      <c r="B1409" s="5" t="s">
        <v>273</v>
      </c>
      <c r="C1409">
        <v>1969</v>
      </c>
      <c r="D1409">
        <v>7148000</v>
      </c>
      <c r="E1409">
        <v>230927</v>
      </c>
      <c r="F1409">
        <v>17226</v>
      </c>
      <c r="G1409">
        <v>213701</v>
      </c>
      <c r="H1409">
        <v>369</v>
      </c>
      <c r="I1409">
        <v>914</v>
      </c>
      <c r="J1409">
        <v>9657</v>
      </c>
      <c r="K1409">
        <v>6286</v>
      </c>
      <c r="L1409">
        <v>68123</v>
      </c>
      <c r="M1409">
        <v>108336</v>
      </c>
      <c r="N1409">
        <v>37242</v>
      </c>
    </row>
    <row r="1410" spans="2:14" x14ac:dyDescent="0.2">
      <c r="B1410" s="5" t="s">
        <v>273</v>
      </c>
      <c r="C1410">
        <v>1970</v>
      </c>
      <c r="D1410">
        <v>7168164</v>
      </c>
      <c r="E1410">
        <v>256287</v>
      </c>
      <c r="F1410">
        <v>20583</v>
      </c>
      <c r="G1410">
        <v>235704</v>
      </c>
      <c r="H1410">
        <v>412</v>
      </c>
      <c r="I1410">
        <v>927</v>
      </c>
      <c r="J1410">
        <v>12145</v>
      </c>
      <c r="K1410">
        <v>7099</v>
      </c>
      <c r="L1410">
        <v>74649</v>
      </c>
      <c r="M1410">
        <v>121098</v>
      </c>
      <c r="N1410">
        <v>39957</v>
      </c>
    </row>
    <row r="1411" spans="2:14" x14ac:dyDescent="0.2">
      <c r="B1411" s="5" t="s">
        <v>273</v>
      </c>
      <c r="C1411">
        <v>1971</v>
      </c>
      <c r="D1411">
        <v>7300000</v>
      </c>
      <c r="E1411">
        <v>289466</v>
      </c>
      <c r="F1411">
        <v>26441</v>
      </c>
      <c r="G1411">
        <v>263025</v>
      </c>
      <c r="H1411">
        <v>426</v>
      </c>
      <c r="I1411">
        <v>1058</v>
      </c>
      <c r="J1411">
        <v>16062</v>
      </c>
      <c r="K1411">
        <v>8895</v>
      </c>
      <c r="L1411">
        <v>88720</v>
      </c>
      <c r="M1411">
        <v>131959</v>
      </c>
      <c r="N1411">
        <v>42346</v>
      </c>
    </row>
    <row r="1412" spans="2:14" x14ac:dyDescent="0.2">
      <c r="B1412" s="5" t="s">
        <v>273</v>
      </c>
      <c r="C1412">
        <v>1972</v>
      </c>
      <c r="D1412">
        <v>7367000</v>
      </c>
      <c r="E1412">
        <v>282894</v>
      </c>
      <c r="F1412">
        <v>27577</v>
      </c>
      <c r="G1412">
        <v>255317</v>
      </c>
      <c r="H1412">
        <v>481</v>
      </c>
      <c r="I1412">
        <v>1243</v>
      </c>
      <c r="J1412">
        <v>15478</v>
      </c>
      <c r="K1412">
        <v>10375</v>
      </c>
      <c r="L1412">
        <v>87981</v>
      </c>
      <c r="M1412">
        <v>124153</v>
      </c>
      <c r="N1412">
        <v>43183</v>
      </c>
    </row>
    <row r="1413" spans="2:14" x14ac:dyDescent="0.2">
      <c r="B1413" s="5" t="s">
        <v>273</v>
      </c>
      <c r="C1413">
        <v>1973</v>
      </c>
      <c r="D1413">
        <v>7361000</v>
      </c>
      <c r="E1413">
        <v>300512</v>
      </c>
      <c r="F1413">
        <v>28845</v>
      </c>
      <c r="G1413">
        <v>271667</v>
      </c>
      <c r="H1413">
        <v>546</v>
      </c>
      <c r="I1413">
        <v>1383</v>
      </c>
      <c r="J1413">
        <v>15179</v>
      </c>
      <c r="K1413">
        <v>11737</v>
      </c>
      <c r="L1413">
        <v>91609</v>
      </c>
      <c r="M1413">
        <v>137899</v>
      </c>
      <c r="N1413">
        <v>42159</v>
      </c>
    </row>
    <row r="1414" spans="2:14" x14ac:dyDescent="0.2">
      <c r="B1414" s="5" t="s">
        <v>273</v>
      </c>
      <c r="C1414">
        <v>1974</v>
      </c>
      <c r="D1414">
        <v>7330000</v>
      </c>
      <c r="E1414">
        <v>349764</v>
      </c>
      <c r="F1414">
        <v>29568</v>
      </c>
      <c r="G1414">
        <v>320196</v>
      </c>
      <c r="H1414">
        <v>497</v>
      </c>
      <c r="I1414">
        <v>1441</v>
      </c>
      <c r="J1414">
        <v>15879</v>
      </c>
      <c r="K1414">
        <v>11751</v>
      </c>
      <c r="L1414">
        <v>104774</v>
      </c>
      <c r="M1414">
        <v>175349</v>
      </c>
      <c r="N1414">
        <v>40073</v>
      </c>
    </row>
    <row r="1415" spans="2:14" x14ac:dyDescent="0.2">
      <c r="B1415" s="5" t="s">
        <v>273</v>
      </c>
      <c r="C1415">
        <v>1975</v>
      </c>
      <c r="D1415">
        <v>7316000</v>
      </c>
      <c r="E1415">
        <v>376357</v>
      </c>
      <c r="F1415">
        <v>30215</v>
      </c>
      <c r="G1415">
        <v>346142</v>
      </c>
      <c r="H1415">
        <v>500</v>
      </c>
      <c r="I1415">
        <v>1385</v>
      </c>
      <c r="J1415">
        <v>16287</v>
      </c>
      <c r="K1415">
        <v>12043</v>
      </c>
      <c r="L1415">
        <v>111288</v>
      </c>
      <c r="M1415">
        <v>195517</v>
      </c>
      <c r="N1415">
        <v>39337</v>
      </c>
    </row>
    <row r="1416" spans="2:14" x14ac:dyDescent="0.2">
      <c r="B1416" s="5" t="s">
        <v>273</v>
      </c>
      <c r="C1416">
        <v>1976</v>
      </c>
      <c r="D1416">
        <v>7336000</v>
      </c>
      <c r="E1416">
        <v>396182</v>
      </c>
      <c r="F1416">
        <v>29107</v>
      </c>
      <c r="G1416">
        <v>367075</v>
      </c>
      <c r="H1416">
        <v>380</v>
      </c>
      <c r="I1416">
        <v>1461</v>
      </c>
      <c r="J1416">
        <v>14695</v>
      </c>
      <c r="K1416">
        <v>12571</v>
      </c>
      <c r="L1416">
        <v>110346</v>
      </c>
      <c r="M1416">
        <v>219267</v>
      </c>
      <c r="N1416">
        <v>37462</v>
      </c>
    </row>
    <row r="1417" spans="2:14" x14ac:dyDescent="0.2">
      <c r="B1417" s="5" t="s">
        <v>273</v>
      </c>
      <c r="C1417">
        <v>1977</v>
      </c>
      <c r="D1417">
        <v>7329000</v>
      </c>
      <c r="E1417">
        <v>374795</v>
      </c>
      <c r="F1417">
        <v>28732</v>
      </c>
      <c r="G1417">
        <v>346063</v>
      </c>
      <c r="H1417">
        <v>408</v>
      </c>
      <c r="I1417">
        <v>1537</v>
      </c>
      <c r="J1417">
        <v>13223</v>
      </c>
      <c r="K1417">
        <v>13564</v>
      </c>
      <c r="L1417">
        <v>105229</v>
      </c>
      <c r="M1417">
        <v>203345</v>
      </c>
      <c r="N1417">
        <v>37489</v>
      </c>
    </row>
    <row r="1418" spans="2:14" x14ac:dyDescent="0.2">
      <c r="B1418" s="5" t="s">
        <v>273</v>
      </c>
      <c r="C1418">
        <v>1978</v>
      </c>
      <c r="D1418">
        <v>7327000</v>
      </c>
      <c r="E1418">
        <v>381528</v>
      </c>
      <c r="F1418">
        <v>31027</v>
      </c>
      <c r="G1418">
        <v>350501</v>
      </c>
      <c r="H1418">
        <v>398</v>
      </c>
      <c r="I1418">
        <v>1727</v>
      </c>
      <c r="J1418">
        <v>14112</v>
      </c>
      <c r="K1418">
        <v>14790</v>
      </c>
      <c r="L1418">
        <v>106700</v>
      </c>
      <c r="M1418">
        <v>202726</v>
      </c>
      <c r="N1418">
        <v>41075</v>
      </c>
    </row>
    <row r="1419" spans="2:14" x14ac:dyDescent="0.2">
      <c r="B1419" s="5" t="s">
        <v>273</v>
      </c>
      <c r="C1419">
        <v>1979</v>
      </c>
      <c r="D1419">
        <v>7332000</v>
      </c>
      <c r="E1419">
        <v>426765</v>
      </c>
      <c r="F1419">
        <v>36747</v>
      </c>
      <c r="G1419">
        <v>390018</v>
      </c>
      <c r="H1419">
        <v>484</v>
      </c>
      <c r="I1419">
        <v>2037</v>
      </c>
      <c r="J1419">
        <v>18332</v>
      </c>
      <c r="K1419">
        <v>15894</v>
      </c>
      <c r="L1419">
        <v>117421</v>
      </c>
      <c r="M1419">
        <v>221552</v>
      </c>
      <c r="N1419">
        <v>51045</v>
      </c>
    </row>
    <row r="1420" spans="2:14" x14ac:dyDescent="0.2">
      <c r="B1420" s="5" t="s">
        <v>273</v>
      </c>
      <c r="C1420">
        <v>1980</v>
      </c>
      <c r="D1420">
        <v>7342164</v>
      </c>
      <c r="E1420">
        <v>469996</v>
      </c>
      <c r="F1420">
        <v>44373</v>
      </c>
      <c r="G1420">
        <v>425623</v>
      </c>
      <c r="H1420">
        <v>504</v>
      </c>
      <c r="I1420">
        <v>2257</v>
      </c>
      <c r="J1420">
        <v>22299</v>
      </c>
      <c r="K1420">
        <v>19313</v>
      </c>
      <c r="L1420">
        <v>137900</v>
      </c>
      <c r="M1420">
        <v>234160</v>
      </c>
      <c r="N1420">
        <v>53563</v>
      </c>
    </row>
    <row r="1421" spans="2:14" x14ac:dyDescent="0.2">
      <c r="B1421" s="5" t="s">
        <v>273</v>
      </c>
      <c r="C1421">
        <v>1981</v>
      </c>
      <c r="D1421">
        <v>7401000</v>
      </c>
      <c r="E1421">
        <v>457367</v>
      </c>
      <c r="F1421">
        <v>46674</v>
      </c>
      <c r="G1421">
        <v>410693</v>
      </c>
      <c r="H1421">
        <v>542</v>
      </c>
      <c r="I1421">
        <v>2374</v>
      </c>
      <c r="J1421">
        <v>24761</v>
      </c>
      <c r="K1421">
        <v>18997</v>
      </c>
      <c r="L1421">
        <v>128274</v>
      </c>
      <c r="M1421">
        <v>231846</v>
      </c>
      <c r="N1421">
        <v>50573</v>
      </c>
    </row>
    <row r="1422" spans="2:14" x14ac:dyDescent="0.2">
      <c r="B1422" s="5" t="s">
        <v>273</v>
      </c>
      <c r="C1422">
        <v>1982</v>
      </c>
      <c r="D1422">
        <v>7438000</v>
      </c>
      <c r="E1422">
        <v>422191</v>
      </c>
      <c r="F1422">
        <v>45175</v>
      </c>
      <c r="G1422">
        <v>377016</v>
      </c>
      <c r="H1422">
        <v>482</v>
      </c>
      <c r="I1422">
        <v>2149</v>
      </c>
      <c r="J1422">
        <v>22880</v>
      </c>
      <c r="K1422">
        <v>19664</v>
      </c>
      <c r="L1422">
        <v>106418</v>
      </c>
      <c r="M1422">
        <v>223978</v>
      </c>
      <c r="N1422">
        <v>46620</v>
      </c>
    </row>
    <row r="1423" spans="2:14" x14ac:dyDescent="0.2">
      <c r="B1423" s="5" t="s">
        <v>273</v>
      </c>
      <c r="C1423">
        <v>1983</v>
      </c>
      <c r="D1423">
        <v>7468000</v>
      </c>
      <c r="E1423">
        <v>385600</v>
      </c>
      <c r="F1423">
        <v>41304</v>
      </c>
      <c r="G1423">
        <v>344296</v>
      </c>
      <c r="H1423">
        <v>399</v>
      </c>
      <c r="I1423">
        <v>2266</v>
      </c>
      <c r="J1423">
        <v>20086</v>
      </c>
      <c r="K1423">
        <v>18553</v>
      </c>
      <c r="L1423">
        <v>92391</v>
      </c>
      <c r="M1423">
        <v>206778</v>
      </c>
      <c r="N1423">
        <v>45127</v>
      </c>
    </row>
    <row r="1424" spans="2:14" x14ac:dyDescent="0.2">
      <c r="B1424" s="5" t="s">
        <v>273</v>
      </c>
      <c r="C1424">
        <v>1984</v>
      </c>
      <c r="D1424">
        <v>7515000</v>
      </c>
      <c r="E1424">
        <v>364890</v>
      </c>
      <c r="F1424">
        <v>39659</v>
      </c>
      <c r="G1424">
        <v>325231</v>
      </c>
      <c r="H1424">
        <v>402</v>
      </c>
      <c r="I1424">
        <v>2446</v>
      </c>
      <c r="J1424">
        <v>18218</v>
      </c>
      <c r="K1424">
        <v>18593</v>
      </c>
      <c r="L1424">
        <v>79871</v>
      </c>
      <c r="M1424">
        <v>202181</v>
      </c>
      <c r="N1424">
        <v>43179</v>
      </c>
    </row>
    <row r="1425" spans="2:14" x14ac:dyDescent="0.2">
      <c r="B1425" s="5" t="s">
        <v>273</v>
      </c>
      <c r="C1425">
        <v>1985</v>
      </c>
      <c r="D1425">
        <v>7562000</v>
      </c>
      <c r="E1425">
        <v>385239</v>
      </c>
      <c r="F1425">
        <v>41172</v>
      </c>
      <c r="G1425">
        <v>344067</v>
      </c>
      <c r="H1425">
        <v>407</v>
      </c>
      <c r="I1425">
        <v>2424</v>
      </c>
      <c r="J1425">
        <v>19282</v>
      </c>
      <c r="K1425">
        <v>19059</v>
      </c>
      <c r="L1425">
        <v>79923</v>
      </c>
      <c r="M1425">
        <v>213907</v>
      </c>
      <c r="N1425">
        <v>50237</v>
      </c>
    </row>
    <row r="1426" spans="2:14" x14ac:dyDescent="0.2">
      <c r="B1426" s="5" t="s">
        <v>273</v>
      </c>
      <c r="C1426">
        <v>1986</v>
      </c>
      <c r="D1426">
        <v>7620000</v>
      </c>
      <c r="E1426">
        <v>399387</v>
      </c>
      <c r="F1426">
        <v>43623</v>
      </c>
      <c r="G1426">
        <v>355764</v>
      </c>
      <c r="H1426">
        <v>399</v>
      </c>
      <c r="I1426">
        <v>2531</v>
      </c>
      <c r="J1426">
        <v>20473</v>
      </c>
      <c r="K1426">
        <v>20220</v>
      </c>
      <c r="L1426">
        <v>81595</v>
      </c>
      <c r="M1426">
        <v>215073</v>
      </c>
      <c r="N1426">
        <v>59096</v>
      </c>
    </row>
    <row r="1427" spans="2:14" x14ac:dyDescent="0.2">
      <c r="B1427" s="5" t="s">
        <v>273</v>
      </c>
      <c r="C1427">
        <v>1987</v>
      </c>
      <c r="D1427">
        <v>7672000</v>
      </c>
      <c r="E1427">
        <v>403662</v>
      </c>
      <c r="F1427">
        <v>41507</v>
      </c>
      <c r="G1427">
        <v>362155</v>
      </c>
      <c r="H1427">
        <v>351</v>
      </c>
      <c r="I1427">
        <v>2559</v>
      </c>
      <c r="J1427">
        <v>17862</v>
      </c>
      <c r="K1427">
        <v>20735</v>
      </c>
      <c r="L1427">
        <v>77392</v>
      </c>
      <c r="M1427">
        <v>219906</v>
      </c>
      <c r="N1427">
        <v>64857</v>
      </c>
    </row>
    <row r="1428" spans="2:14" x14ac:dyDescent="0.2">
      <c r="B1428" s="5" t="s">
        <v>273</v>
      </c>
      <c r="C1428">
        <v>1988</v>
      </c>
      <c r="D1428">
        <v>7720000</v>
      </c>
      <c r="E1428">
        <v>408800</v>
      </c>
      <c r="F1428">
        <v>44993</v>
      </c>
      <c r="G1428">
        <v>363807</v>
      </c>
      <c r="H1428">
        <v>411</v>
      </c>
      <c r="I1428">
        <v>2600</v>
      </c>
      <c r="J1428">
        <v>18927</v>
      </c>
      <c r="K1428">
        <v>23055</v>
      </c>
      <c r="L1428">
        <v>75675</v>
      </c>
      <c r="M1428">
        <v>219086</v>
      </c>
      <c r="N1428">
        <v>69046</v>
      </c>
    </row>
    <row r="1429" spans="2:14" x14ac:dyDescent="0.2">
      <c r="B1429" s="5" t="s">
        <v>273</v>
      </c>
      <c r="C1429">
        <v>1989</v>
      </c>
      <c r="D1429">
        <v>7736000</v>
      </c>
      <c r="E1429">
        <v>407643</v>
      </c>
      <c r="F1429">
        <v>47111</v>
      </c>
      <c r="G1429">
        <v>360532</v>
      </c>
      <c r="H1429">
        <v>394</v>
      </c>
      <c r="I1429">
        <v>2449</v>
      </c>
      <c r="J1429">
        <v>21139</v>
      </c>
      <c r="K1429">
        <v>23129</v>
      </c>
      <c r="L1429">
        <v>75548</v>
      </c>
      <c r="M1429">
        <v>213878</v>
      </c>
      <c r="N1429">
        <v>71106</v>
      </c>
    </row>
    <row r="1430" spans="2:14" x14ac:dyDescent="0.2">
      <c r="B1430" s="5" t="s">
        <v>273</v>
      </c>
      <c r="C1430">
        <v>1990</v>
      </c>
      <c r="D1430">
        <v>7730188</v>
      </c>
      <c r="E1430">
        <v>421080</v>
      </c>
      <c r="F1430">
        <v>50057</v>
      </c>
      <c r="G1430">
        <v>371023</v>
      </c>
      <c r="H1430">
        <v>432</v>
      </c>
      <c r="I1430">
        <v>2307</v>
      </c>
      <c r="J1430">
        <v>23269</v>
      </c>
      <c r="K1430">
        <v>24049</v>
      </c>
      <c r="L1430">
        <v>78628</v>
      </c>
      <c r="M1430">
        <v>219767</v>
      </c>
      <c r="N1430">
        <v>72628</v>
      </c>
    </row>
    <row r="1431" spans="2:14" x14ac:dyDescent="0.2">
      <c r="B1431" s="5" t="s">
        <v>273</v>
      </c>
      <c r="C1431">
        <v>1991</v>
      </c>
      <c r="D1431">
        <v>7760000</v>
      </c>
      <c r="E1431">
        <v>421469</v>
      </c>
      <c r="F1431">
        <v>49257</v>
      </c>
      <c r="G1431">
        <v>372212</v>
      </c>
      <c r="H1431">
        <v>406</v>
      </c>
      <c r="I1431">
        <v>2259</v>
      </c>
      <c r="J1431">
        <v>22744</v>
      </c>
      <c r="K1431">
        <v>23848</v>
      </c>
      <c r="L1431">
        <v>78821</v>
      </c>
      <c r="M1431">
        <v>221544</v>
      </c>
      <c r="N1431">
        <v>71847</v>
      </c>
    </row>
    <row r="1432" spans="2:14" x14ac:dyDescent="0.2">
      <c r="B1432" s="5" t="s">
        <v>273</v>
      </c>
      <c r="C1432">
        <v>1992</v>
      </c>
      <c r="D1432">
        <v>7789000</v>
      </c>
      <c r="E1432">
        <v>394463</v>
      </c>
      <c r="F1432">
        <v>48745</v>
      </c>
      <c r="G1432">
        <v>345718</v>
      </c>
      <c r="H1432">
        <v>397</v>
      </c>
      <c r="I1432">
        <v>2392</v>
      </c>
      <c r="J1432">
        <v>22216</v>
      </c>
      <c r="K1432">
        <v>23740</v>
      </c>
      <c r="L1432">
        <v>75508</v>
      </c>
      <c r="M1432">
        <v>206686</v>
      </c>
      <c r="N1432">
        <v>63524</v>
      </c>
    </row>
    <row r="1433" spans="2:14" x14ac:dyDescent="0.2">
      <c r="B1433" s="5" t="s">
        <v>273</v>
      </c>
      <c r="C1433">
        <v>1993</v>
      </c>
      <c r="D1433">
        <v>7879000</v>
      </c>
      <c r="E1433">
        <v>378257</v>
      </c>
      <c r="F1433">
        <v>49390</v>
      </c>
      <c r="G1433">
        <v>328867</v>
      </c>
      <c r="H1433">
        <v>418</v>
      </c>
      <c r="I1433">
        <v>2215</v>
      </c>
      <c r="J1433">
        <v>23319</v>
      </c>
      <c r="K1433">
        <v>23438</v>
      </c>
      <c r="L1433">
        <v>76738</v>
      </c>
      <c r="M1433">
        <v>195876</v>
      </c>
      <c r="N1433">
        <v>56253</v>
      </c>
    </row>
    <row r="1434" spans="2:14" x14ac:dyDescent="0.2">
      <c r="B1434" s="5" t="s">
        <v>273</v>
      </c>
      <c r="C1434">
        <v>1994</v>
      </c>
      <c r="D1434">
        <v>7904000</v>
      </c>
      <c r="E1434">
        <v>368400</v>
      </c>
      <c r="F1434">
        <v>48544</v>
      </c>
      <c r="G1434">
        <v>319856</v>
      </c>
      <c r="H1434">
        <v>396</v>
      </c>
      <c r="I1434">
        <v>1972</v>
      </c>
      <c r="J1434">
        <v>22762</v>
      </c>
      <c r="K1434">
        <v>23414</v>
      </c>
      <c r="L1434">
        <v>72074</v>
      </c>
      <c r="M1434">
        <v>195618</v>
      </c>
      <c r="N1434">
        <v>52164</v>
      </c>
    </row>
    <row r="1435" spans="2:14" x14ac:dyDescent="0.2">
      <c r="B1435" s="5" t="s">
        <v>273</v>
      </c>
      <c r="C1435">
        <v>1995</v>
      </c>
      <c r="D1435">
        <v>7945000</v>
      </c>
      <c r="E1435">
        <v>373708</v>
      </c>
      <c r="F1435">
        <v>47652</v>
      </c>
      <c r="G1435">
        <v>326056</v>
      </c>
      <c r="H1435">
        <v>409</v>
      </c>
      <c r="I1435">
        <v>1927</v>
      </c>
      <c r="J1435">
        <v>22486</v>
      </c>
      <c r="K1435">
        <v>22830</v>
      </c>
      <c r="L1435">
        <v>69533</v>
      </c>
      <c r="M1435">
        <v>206339</v>
      </c>
      <c r="N1435">
        <v>50184</v>
      </c>
    </row>
    <row r="1436" spans="2:14" x14ac:dyDescent="0.2">
      <c r="B1436" s="5" t="s">
        <v>273</v>
      </c>
      <c r="C1436">
        <v>1996</v>
      </c>
      <c r="D1436">
        <v>7988000</v>
      </c>
      <c r="E1436">
        <v>346116</v>
      </c>
      <c r="F1436">
        <v>42459</v>
      </c>
      <c r="G1436">
        <v>303657</v>
      </c>
      <c r="H1436">
        <v>338</v>
      </c>
      <c r="I1436">
        <v>1976</v>
      </c>
      <c r="J1436">
        <v>18838</v>
      </c>
      <c r="K1436">
        <v>21307</v>
      </c>
      <c r="L1436">
        <v>63259</v>
      </c>
      <c r="M1436">
        <v>193961</v>
      </c>
      <c r="N1436">
        <v>46437</v>
      </c>
    </row>
    <row r="1437" spans="2:14" x14ac:dyDescent="0.2">
      <c r="B1437" s="5" t="s">
        <v>273</v>
      </c>
      <c r="C1437">
        <v>1997</v>
      </c>
      <c r="D1437">
        <v>8053000</v>
      </c>
      <c r="E1437">
        <v>326711</v>
      </c>
      <c r="F1437">
        <v>39673</v>
      </c>
      <c r="G1437">
        <v>287038</v>
      </c>
      <c r="H1437">
        <v>337</v>
      </c>
      <c r="I1437">
        <v>1729</v>
      </c>
      <c r="J1437">
        <v>16957</v>
      </c>
      <c r="K1437">
        <v>20650</v>
      </c>
      <c r="L1437">
        <v>60894</v>
      </c>
      <c r="M1437">
        <v>184979</v>
      </c>
      <c r="N1437">
        <v>41165</v>
      </c>
    </row>
    <row r="1438" spans="2:14" x14ac:dyDescent="0.2">
      <c r="B1438" s="5" t="s">
        <v>273</v>
      </c>
      <c r="C1438">
        <v>1998</v>
      </c>
      <c r="D1438">
        <v>8115000</v>
      </c>
      <c r="E1438">
        <v>296527</v>
      </c>
      <c r="F1438">
        <v>35717</v>
      </c>
      <c r="G1438">
        <v>260810</v>
      </c>
      <c r="H1438">
        <v>322</v>
      </c>
      <c r="I1438">
        <v>1623</v>
      </c>
      <c r="J1438">
        <v>15109</v>
      </c>
      <c r="K1438">
        <v>18663</v>
      </c>
      <c r="L1438">
        <v>54459</v>
      </c>
      <c r="M1438">
        <v>171166</v>
      </c>
      <c r="N1438">
        <v>35185</v>
      </c>
    </row>
    <row r="1439" spans="2:14" x14ac:dyDescent="0.2">
      <c r="B1439" s="5" t="s">
        <v>273</v>
      </c>
      <c r="C1439">
        <v>1999</v>
      </c>
      <c r="D1439">
        <v>8143412</v>
      </c>
      <c r="E1439">
        <v>276873</v>
      </c>
      <c r="F1439">
        <v>33540</v>
      </c>
      <c r="G1439">
        <v>243333</v>
      </c>
      <c r="H1439">
        <v>287</v>
      </c>
      <c r="I1439">
        <v>1409</v>
      </c>
      <c r="J1439">
        <v>14243</v>
      </c>
      <c r="K1439">
        <v>17601</v>
      </c>
      <c r="L1439">
        <v>46998</v>
      </c>
      <c r="M1439">
        <v>160978</v>
      </c>
      <c r="N1439">
        <v>35357</v>
      </c>
    </row>
    <row r="1440" spans="2:14" x14ac:dyDescent="0.2">
      <c r="B1440" s="5" t="s">
        <v>273</v>
      </c>
      <c r="C1440">
        <v>2000</v>
      </c>
      <c r="D1440">
        <v>8414350</v>
      </c>
      <c r="E1440">
        <v>265935</v>
      </c>
      <c r="F1440">
        <v>32298</v>
      </c>
      <c r="G1440">
        <v>233637</v>
      </c>
      <c r="H1440">
        <v>289</v>
      </c>
      <c r="I1440">
        <v>1357</v>
      </c>
      <c r="J1440">
        <v>13553</v>
      </c>
      <c r="K1440">
        <v>17099</v>
      </c>
      <c r="L1440">
        <v>43924</v>
      </c>
      <c r="M1440">
        <v>155562</v>
      </c>
      <c r="N1440">
        <v>34151</v>
      </c>
    </row>
    <row r="1441" spans="2:14" x14ac:dyDescent="0.2">
      <c r="B1441" s="5" t="s">
        <v>273</v>
      </c>
      <c r="C1441">
        <v>2001</v>
      </c>
      <c r="D1441">
        <v>8484431</v>
      </c>
      <c r="E1441">
        <v>273645</v>
      </c>
      <c r="F1441">
        <v>33094</v>
      </c>
      <c r="G1441">
        <v>240551</v>
      </c>
      <c r="H1441">
        <v>336</v>
      </c>
      <c r="I1441">
        <v>1278</v>
      </c>
      <c r="J1441">
        <v>14110</v>
      </c>
      <c r="K1441">
        <v>17370</v>
      </c>
      <c r="L1441">
        <v>46812</v>
      </c>
      <c r="M1441">
        <v>156031</v>
      </c>
      <c r="N1441">
        <v>37708</v>
      </c>
    </row>
    <row r="1442" spans="2:14" x14ac:dyDescent="0.2">
      <c r="B1442" s="5" t="s">
        <v>273</v>
      </c>
      <c r="C1442">
        <v>2002</v>
      </c>
      <c r="D1442">
        <v>8590300</v>
      </c>
      <c r="E1442">
        <v>259789</v>
      </c>
      <c r="F1442">
        <v>32168</v>
      </c>
      <c r="G1442">
        <v>227621</v>
      </c>
      <c r="H1442">
        <v>337</v>
      </c>
      <c r="I1442">
        <v>1347</v>
      </c>
      <c r="J1442">
        <v>13905</v>
      </c>
      <c r="K1442">
        <v>16579</v>
      </c>
      <c r="L1442">
        <v>43898</v>
      </c>
      <c r="M1442">
        <v>147984</v>
      </c>
      <c r="N1442">
        <v>35739</v>
      </c>
    </row>
    <row r="1443" spans="2:14" x14ac:dyDescent="0.2">
      <c r="B1443" s="5" t="s">
        <v>273</v>
      </c>
      <c r="C1443">
        <v>2003</v>
      </c>
      <c r="D1443">
        <v>8638396</v>
      </c>
      <c r="E1443">
        <v>251398</v>
      </c>
      <c r="F1443">
        <v>31599</v>
      </c>
      <c r="G1443">
        <v>219799</v>
      </c>
      <c r="H1443">
        <v>407</v>
      </c>
      <c r="I1443">
        <v>1325</v>
      </c>
      <c r="J1443">
        <v>13366</v>
      </c>
      <c r="K1443">
        <v>16501</v>
      </c>
      <c r="L1443">
        <v>43453</v>
      </c>
      <c r="M1443">
        <v>141778</v>
      </c>
      <c r="N1443">
        <v>34568</v>
      </c>
    </row>
    <row r="1444" spans="2:14" x14ac:dyDescent="0.2">
      <c r="B1444" s="5" t="s">
        <v>273</v>
      </c>
      <c r="C1444">
        <v>2004</v>
      </c>
      <c r="D1444">
        <v>8698879</v>
      </c>
      <c r="E1444">
        <v>242256</v>
      </c>
      <c r="F1444">
        <v>30943</v>
      </c>
      <c r="G1444">
        <v>211313</v>
      </c>
      <c r="H1444">
        <v>392</v>
      </c>
      <c r="I1444">
        <v>1331</v>
      </c>
      <c r="J1444">
        <v>13076</v>
      </c>
      <c r="K1444">
        <v>16144</v>
      </c>
      <c r="L1444">
        <v>41030</v>
      </c>
      <c r="M1444">
        <v>139977</v>
      </c>
      <c r="N1444">
        <v>30306</v>
      </c>
    </row>
    <row r="1445" spans="2:14" x14ac:dyDescent="0.2">
      <c r="B1445" s="5" t="s">
        <v>274</v>
      </c>
      <c r="C1445">
        <v>1960</v>
      </c>
      <c r="D1445">
        <v>951023</v>
      </c>
      <c r="E1445">
        <v>22697</v>
      </c>
      <c r="F1445">
        <v>1360</v>
      </c>
      <c r="G1445">
        <v>21337</v>
      </c>
      <c r="H1445">
        <v>70</v>
      </c>
      <c r="I1445">
        <v>117</v>
      </c>
      <c r="J1445">
        <v>376</v>
      </c>
      <c r="K1445">
        <v>797</v>
      </c>
      <c r="L1445">
        <v>4331</v>
      </c>
      <c r="M1445">
        <v>14501</v>
      </c>
      <c r="N1445">
        <v>2505</v>
      </c>
    </row>
    <row r="1446" spans="2:14" x14ac:dyDescent="0.2">
      <c r="B1446" s="5" t="s">
        <v>274</v>
      </c>
      <c r="C1446">
        <v>1961</v>
      </c>
      <c r="D1446">
        <v>983000</v>
      </c>
      <c r="E1446">
        <v>21551</v>
      </c>
      <c r="F1446">
        <v>1278</v>
      </c>
      <c r="G1446">
        <v>20273</v>
      </c>
      <c r="H1446">
        <v>67</v>
      </c>
      <c r="I1446">
        <v>127</v>
      </c>
      <c r="J1446">
        <v>381</v>
      </c>
      <c r="K1446">
        <v>703</v>
      </c>
      <c r="L1446">
        <v>4357</v>
      </c>
      <c r="M1446">
        <v>13744</v>
      </c>
      <c r="N1446">
        <v>2172</v>
      </c>
    </row>
    <row r="1447" spans="2:14" x14ac:dyDescent="0.2">
      <c r="B1447" s="5" t="s">
        <v>274</v>
      </c>
      <c r="C1447">
        <v>1962</v>
      </c>
      <c r="D1447">
        <v>1020000</v>
      </c>
      <c r="E1447">
        <v>22992</v>
      </c>
      <c r="F1447">
        <v>1338</v>
      </c>
      <c r="G1447">
        <v>21654</v>
      </c>
      <c r="H1447">
        <v>64</v>
      </c>
      <c r="I1447">
        <v>127</v>
      </c>
      <c r="J1447">
        <v>419</v>
      </c>
      <c r="K1447">
        <v>728</v>
      </c>
      <c r="L1447">
        <v>5256</v>
      </c>
      <c r="M1447">
        <v>14109</v>
      </c>
      <c r="N1447">
        <v>2289</v>
      </c>
    </row>
    <row r="1448" spans="2:14" x14ac:dyDescent="0.2">
      <c r="B1448" s="5" t="s">
        <v>274</v>
      </c>
      <c r="C1448">
        <v>1963</v>
      </c>
      <c r="D1448">
        <v>1018000</v>
      </c>
      <c r="E1448">
        <v>24659</v>
      </c>
      <c r="F1448">
        <v>1376</v>
      </c>
      <c r="G1448">
        <v>23283</v>
      </c>
      <c r="H1448">
        <v>57</v>
      </c>
      <c r="I1448">
        <v>124</v>
      </c>
      <c r="J1448">
        <v>385</v>
      </c>
      <c r="K1448">
        <v>810</v>
      </c>
      <c r="L1448">
        <v>6080</v>
      </c>
      <c r="M1448">
        <v>14841</v>
      </c>
      <c r="N1448">
        <v>2362</v>
      </c>
    </row>
    <row r="1449" spans="2:14" x14ac:dyDescent="0.2">
      <c r="B1449" s="5" t="s">
        <v>274</v>
      </c>
      <c r="C1449">
        <v>1964</v>
      </c>
      <c r="D1449">
        <v>1008000</v>
      </c>
      <c r="E1449">
        <v>26916</v>
      </c>
      <c r="F1449">
        <v>1613</v>
      </c>
      <c r="G1449">
        <v>25303</v>
      </c>
      <c r="H1449">
        <v>56</v>
      </c>
      <c r="I1449">
        <v>124</v>
      </c>
      <c r="J1449">
        <v>476</v>
      </c>
      <c r="K1449">
        <v>957</v>
      </c>
      <c r="L1449">
        <v>6782</v>
      </c>
      <c r="M1449">
        <v>16108</v>
      </c>
      <c r="N1449">
        <v>2413</v>
      </c>
    </row>
    <row r="1450" spans="2:14" x14ac:dyDescent="0.2">
      <c r="B1450" s="5" t="s">
        <v>274</v>
      </c>
      <c r="C1450">
        <v>1965</v>
      </c>
      <c r="D1450">
        <v>1029000</v>
      </c>
      <c r="E1450">
        <v>29426</v>
      </c>
      <c r="F1450">
        <v>2047</v>
      </c>
      <c r="G1450">
        <v>27379</v>
      </c>
      <c r="H1450">
        <v>65</v>
      </c>
      <c r="I1450">
        <v>142</v>
      </c>
      <c r="J1450">
        <v>449</v>
      </c>
      <c r="K1450">
        <v>1391</v>
      </c>
      <c r="L1450">
        <v>7563</v>
      </c>
      <c r="M1450">
        <v>17491</v>
      </c>
      <c r="N1450">
        <v>2325</v>
      </c>
    </row>
    <row r="1451" spans="2:14" x14ac:dyDescent="0.2">
      <c r="B1451" s="5" t="s">
        <v>274</v>
      </c>
      <c r="C1451">
        <v>1966</v>
      </c>
      <c r="D1451">
        <v>1022000</v>
      </c>
      <c r="E1451">
        <v>33354</v>
      </c>
      <c r="F1451">
        <v>2221</v>
      </c>
      <c r="G1451">
        <v>31133</v>
      </c>
      <c r="H1451">
        <v>64</v>
      </c>
      <c r="I1451">
        <v>138</v>
      </c>
      <c r="J1451">
        <v>458</v>
      </c>
      <c r="K1451">
        <v>1561</v>
      </c>
      <c r="L1451">
        <v>9380</v>
      </c>
      <c r="M1451">
        <v>18971</v>
      </c>
      <c r="N1451">
        <v>2782</v>
      </c>
    </row>
    <row r="1452" spans="2:14" x14ac:dyDescent="0.2">
      <c r="B1452" s="5" t="s">
        <v>274</v>
      </c>
      <c r="C1452">
        <v>1967</v>
      </c>
      <c r="D1452">
        <v>1003000</v>
      </c>
      <c r="E1452">
        <v>32802</v>
      </c>
      <c r="F1452">
        <v>2325</v>
      </c>
      <c r="G1452">
        <v>30477</v>
      </c>
      <c r="H1452">
        <v>66</v>
      </c>
      <c r="I1452">
        <v>155</v>
      </c>
      <c r="J1452">
        <v>456</v>
      </c>
      <c r="K1452">
        <v>1648</v>
      </c>
      <c r="L1452">
        <v>8539</v>
      </c>
      <c r="M1452">
        <v>19378</v>
      </c>
      <c r="N1452">
        <v>2560</v>
      </c>
    </row>
    <row r="1453" spans="2:14" x14ac:dyDescent="0.2">
      <c r="B1453" s="5" t="s">
        <v>274</v>
      </c>
      <c r="C1453">
        <v>1968</v>
      </c>
      <c r="D1453">
        <v>1015000</v>
      </c>
      <c r="E1453">
        <v>38540</v>
      </c>
      <c r="F1453">
        <v>2543</v>
      </c>
      <c r="G1453">
        <v>35997</v>
      </c>
      <c r="H1453">
        <v>65</v>
      </c>
      <c r="I1453">
        <v>214</v>
      </c>
      <c r="J1453">
        <v>513</v>
      </c>
      <c r="K1453">
        <v>1751</v>
      </c>
      <c r="L1453">
        <v>9848</v>
      </c>
      <c r="M1453">
        <v>22792</v>
      </c>
      <c r="N1453">
        <v>3357</v>
      </c>
    </row>
    <row r="1454" spans="2:14" x14ac:dyDescent="0.2">
      <c r="B1454" s="5" t="s">
        <v>274</v>
      </c>
      <c r="C1454">
        <v>1969</v>
      </c>
      <c r="D1454">
        <v>994000</v>
      </c>
      <c r="E1454">
        <v>44854</v>
      </c>
      <c r="F1454">
        <v>2881</v>
      </c>
      <c r="G1454">
        <v>41973</v>
      </c>
      <c r="H1454">
        <v>63</v>
      </c>
      <c r="I1454">
        <v>249</v>
      </c>
      <c r="J1454">
        <v>647</v>
      </c>
      <c r="K1454">
        <v>1922</v>
      </c>
      <c r="L1454">
        <v>12234</v>
      </c>
      <c r="M1454">
        <v>25622</v>
      </c>
      <c r="N1454">
        <v>4117</v>
      </c>
    </row>
    <row r="1455" spans="2:14" x14ac:dyDescent="0.2">
      <c r="B1455" s="5" t="s">
        <v>274</v>
      </c>
      <c r="C1455">
        <v>1970</v>
      </c>
      <c r="D1455">
        <v>1016000</v>
      </c>
      <c r="E1455">
        <v>45070</v>
      </c>
      <c r="F1455">
        <v>3093</v>
      </c>
      <c r="G1455">
        <v>41977</v>
      </c>
      <c r="H1455">
        <v>98</v>
      </c>
      <c r="I1455">
        <v>227</v>
      </c>
      <c r="J1455">
        <v>687</v>
      </c>
      <c r="K1455">
        <v>2081</v>
      </c>
      <c r="L1455">
        <v>12156</v>
      </c>
      <c r="M1455">
        <v>25729</v>
      </c>
      <c r="N1455">
        <v>4092</v>
      </c>
    </row>
    <row r="1456" spans="2:14" x14ac:dyDescent="0.2">
      <c r="B1456" s="5" t="s">
        <v>274</v>
      </c>
      <c r="C1456">
        <v>1971</v>
      </c>
      <c r="D1456">
        <v>1030000</v>
      </c>
      <c r="E1456">
        <v>52589</v>
      </c>
      <c r="F1456">
        <v>3994</v>
      </c>
      <c r="G1456">
        <v>48595</v>
      </c>
      <c r="H1456">
        <v>124</v>
      </c>
      <c r="I1456">
        <v>270</v>
      </c>
      <c r="J1456">
        <v>1062</v>
      </c>
      <c r="K1456">
        <v>2538</v>
      </c>
      <c r="L1456">
        <v>14596</v>
      </c>
      <c r="M1456">
        <v>29274</v>
      </c>
      <c r="N1456">
        <v>4725</v>
      </c>
    </row>
    <row r="1457" spans="2:14" x14ac:dyDescent="0.2">
      <c r="B1457" s="5" t="s">
        <v>274</v>
      </c>
      <c r="C1457">
        <v>1972</v>
      </c>
      <c r="D1457">
        <v>1065000</v>
      </c>
      <c r="E1457">
        <v>52700</v>
      </c>
      <c r="F1457">
        <v>4598</v>
      </c>
      <c r="G1457">
        <v>48102</v>
      </c>
      <c r="H1457">
        <v>122</v>
      </c>
      <c r="I1457">
        <v>359</v>
      </c>
      <c r="J1457">
        <v>1295</v>
      </c>
      <c r="K1457">
        <v>2822</v>
      </c>
      <c r="L1457">
        <v>15650</v>
      </c>
      <c r="M1457">
        <v>28409</v>
      </c>
      <c r="N1457">
        <v>4043</v>
      </c>
    </row>
    <row r="1458" spans="2:14" x14ac:dyDescent="0.2">
      <c r="B1458" s="5" t="s">
        <v>274</v>
      </c>
      <c r="C1458">
        <v>1973</v>
      </c>
      <c r="D1458">
        <v>1106000</v>
      </c>
      <c r="E1458">
        <v>54549</v>
      </c>
      <c r="F1458">
        <v>5219</v>
      </c>
      <c r="G1458">
        <v>49330</v>
      </c>
      <c r="H1458">
        <v>130</v>
      </c>
      <c r="I1458">
        <v>366</v>
      </c>
      <c r="J1458">
        <v>1424</v>
      </c>
      <c r="K1458">
        <v>3299</v>
      </c>
      <c r="L1458">
        <v>16601</v>
      </c>
      <c r="M1458">
        <v>28914</v>
      </c>
      <c r="N1458">
        <v>3815</v>
      </c>
    </row>
    <row r="1459" spans="2:14" x14ac:dyDescent="0.2">
      <c r="B1459" s="5" t="s">
        <v>274</v>
      </c>
      <c r="C1459">
        <v>1974</v>
      </c>
      <c r="D1459">
        <v>1122000</v>
      </c>
      <c r="E1459">
        <v>58489</v>
      </c>
      <c r="F1459">
        <v>5053</v>
      </c>
      <c r="G1459">
        <v>53436</v>
      </c>
      <c r="H1459">
        <v>127</v>
      </c>
      <c r="I1459">
        <v>391</v>
      </c>
      <c r="J1459">
        <v>1398</v>
      </c>
      <c r="K1459">
        <v>3137</v>
      </c>
      <c r="L1459">
        <v>17762</v>
      </c>
      <c r="M1459">
        <v>32240</v>
      </c>
      <c r="N1459">
        <v>3434</v>
      </c>
    </row>
    <row r="1460" spans="2:14" x14ac:dyDescent="0.2">
      <c r="B1460" s="5" t="s">
        <v>274</v>
      </c>
      <c r="C1460">
        <v>1975</v>
      </c>
      <c r="D1460">
        <v>1147000</v>
      </c>
      <c r="E1460">
        <v>66978</v>
      </c>
      <c r="F1460">
        <v>6134</v>
      </c>
      <c r="G1460">
        <v>60844</v>
      </c>
      <c r="H1460">
        <v>153</v>
      </c>
      <c r="I1460">
        <v>470</v>
      </c>
      <c r="J1460">
        <v>1453</v>
      </c>
      <c r="K1460">
        <v>4058</v>
      </c>
      <c r="L1460">
        <v>19828</v>
      </c>
      <c r="M1460">
        <v>37378</v>
      </c>
      <c r="N1460">
        <v>3638</v>
      </c>
    </row>
    <row r="1461" spans="2:14" x14ac:dyDescent="0.2">
      <c r="B1461" s="5" t="s">
        <v>274</v>
      </c>
      <c r="C1461">
        <v>1976</v>
      </c>
      <c r="D1461">
        <v>1168000</v>
      </c>
      <c r="E1461">
        <v>72591</v>
      </c>
      <c r="F1461">
        <v>6475</v>
      </c>
      <c r="G1461">
        <v>66116</v>
      </c>
      <c r="H1461">
        <v>113</v>
      </c>
      <c r="I1461">
        <v>479</v>
      </c>
      <c r="J1461">
        <v>1457</v>
      </c>
      <c r="K1461">
        <v>4426</v>
      </c>
      <c r="L1461">
        <v>19617</v>
      </c>
      <c r="M1461">
        <v>42650</v>
      </c>
      <c r="N1461">
        <v>3849</v>
      </c>
    </row>
    <row r="1462" spans="2:14" x14ac:dyDescent="0.2">
      <c r="B1462" s="5" t="s">
        <v>274</v>
      </c>
      <c r="C1462">
        <v>1977</v>
      </c>
      <c r="D1462">
        <v>1190000</v>
      </c>
      <c r="E1462">
        <v>61733</v>
      </c>
      <c r="F1462">
        <v>5961</v>
      </c>
      <c r="G1462">
        <v>55772</v>
      </c>
      <c r="H1462">
        <v>105</v>
      </c>
      <c r="I1462">
        <v>465</v>
      </c>
      <c r="J1462">
        <v>1304</v>
      </c>
      <c r="K1462">
        <v>4087</v>
      </c>
      <c r="L1462">
        <v>16882</v>
      </c>
      <c r="M1462">
        <v>35802</v>
      </c>
      <c r="N1462">
        <v>3088</v>
      </c>
    </row>
    <row r="1463" spans="2:14" x14ac:dyDescent="0.2">
      <c r="B1463" s="5" t="s">
        <v>274</v>
      </c>
      <c r="C1463">
        <v>1978</v>
      </c>
      <c r="D1463">
        <v>1212000</v>
      </c>
      <c r="E1463">
        <v>62786</v>
      </c>
      <c r="F1463">
        <v>6402</v>
      </c>
      <c r="G1463">
        <v>56384</v>
      </c>
      <c r="H1463">
        <v>124</v>
      </c>
      <c r="I1463">
        <v>517</v>
      </c>
      <c r="J1463">
        <v>1352</v>
      </c>
      <c r="K1463">
        <v>4409</v>
      </c>
      <c r="L1463">
        <v>16188</v>
      </c>
      <c r="M1463">
        <v>36393</v>
      </c>
      <c r="N1463">
        <v>3803</v>
      </c>
    </row>
    <row r="1464" spans="2:14" x14ac:dyDescent="0.2">
      <c r="B1464" s="5" t="s">
        <v>274</v>
      </c>
      <c r="C1464">
        <v>1979</v>
      </c>
      <c r="D1464">
        <v>1241000</v>
      </c>
      <c r="E1464">
        <v>71835</v>
      </c>
      <c r="F1464">
        <v>7272</v>
      </c>
      <c r="G1464">
        <v>64563</v>
      </c>
      <c r="H1464">
        <v>154</v>
      </c>
      <c r="I1464">
        <v>582</v>
      </c>
      <c r="J1464">
        <v>1502</v>
      </c>
      <c r="K1464">
        <v>5034</v>
      </c>
      <c r="L1464">
        <v>18385</v>
      </c>
      <c r="M1464">
        <v>41745</v>
      </c>
      <c r="N1464">
        <v>4433</v>
      </c>
    </row>
    <row r="1465" spans="2:14" x14ac:dyDescent="0.2">
      <c r="B1465" s="5" t="s">
        <v>274</v>
      </c>
      <c r="C1465">
        <v>1980</v>
      </c>
      <c r="D1465">
        <v>1295474</v>
      </c>
      <c r="E1465">
        <v>77457</v>
      </c>
      <c r="F1465">
        <v>7967</v>
      </c>
      <c r="G1465">
        <v>69490</v>
      </c>
      <c r="H1465">
        <v>170</v>
      </c>
      <c r="I1465">
        <v>561</v>
      </c>
      <c r="J1465">
        <v>1657</v>
      </c>
      <c r="K1465">
        <v>5579</v>
      </c>
      <c r="L1465">
        <v>19335</v>
      </c>
      <c r="M1465">
        <v>45613</v>
      </c>
      <c r="N1465">
        <v>4542</v>
      </c>
    </row>
    <row r="1466" spans="2:14" x14ac:dyDescent="0.2">
      <c r="B1466" s="5" t="s">
        <v>274</v>
      </c>
      <c r="C1466">
        <v>1981</v>
      </c>
      <c r="D1466">
        <v>1327000</v>
      </c>
      <c r="E1466">
        <v>82282</v>
      </c>
      <c r="F1466">
        <v>8913</v>
      </c>
      <c r="G1466">
        <v>73369</v>
      </c>
      <c r="H1466">
        <v>151</v>
      </c>
      <c r="I1466">
        <v>628</v>
      </c>
      <c r="J1466">
        <v>1868</v>
      </c>
      <c r="K1466">
        <v>6266</v>
      </c>
      <c r="L1466">
        <v>21405</v>
      </c>
      <c r="M1466">
        <v>47252</v>
      </c>
      <c r="N1466">
        <v>4712</v>
      </c>
    </row>
    <row r="1467" spans="2:14" x14ac:dyDescent="0.2">
      <c r="B1467" s="5" t="s">
        <v>274</v>
      </c>
      <c r="C1467">
        <v>1982</v>
      </c>
      <c r="D1467">
        <v>1359000</v>
      </c>
      <c r="E1467">
        <v>89798</v>
      </c>
      <c r="F1467">
        <v>9982</v>
      </c>
      <c r="G1467">
        <v>79816</v>
      </c>
      <c r="H1467">
        <v>158</v>
      </c>
      <c r="I1467">
        <v>656</v>
      </c>
      <c r="J1467">
        <v>1715</v>
      </c>
      <c r="K1467">
        <v>7453</v>
      </c>
      <c r="L1467">
        <v>22135</v>
      </c>
      <c r="M1467">
        <v>53402</v>
      </c>
      <c r="N1467">
        <v>4279</v>
      </c>
    </row>
    <row r="1468" spans="2:14" x14ac:dyDescent="0.2">
      <c r="B1468" s="5" t="s">
        <v>274</v>
      </c>
      <c r="C1468">
        <v>1983</v>
      </c>
      <c r="D1468">
        <v>1399000</v>
      </c>
      <c r="E1468">
        <v>88783</v>
      </c>
      <c r="F1468">
        <v>9608</v>
      </c>
      <c r="G1468">
        <v>79175</v>
      </c>
      <c r="H1468">
        <v>124</v>
      </c>
      <c r="I1468">
        <v>671</v>
      </c>
      <c r="J1468">
        <v>1595</v>
      </c>
      <c r="K1468">
        <v>7218</v>
      </c>
      <c r="L1468">
        <v>21813</v>
      </c>
      <c r="M1468">
        <v>53077</v>
      </c>
      <c r="N1468">
        <v>4285</v>
      </c>
    </row>
    <row r="1469" spans="2:14" x14ac:dyDescent="0.2">
      <c r="B1469" s="5" t="s">
        <v>274</v>
      </c>
      <c r="C1469">
        <v>1984</v>
      </c>
      <c r="D1469">
        <v>1424000</v>
      </c>
      <c r="E1469">
        <v>88906</v>
      </c>
      <c r="F1469">
        <v>9798</v>
      </c>
      <c r="G1469">
        <v>79108</v>
      </c>
      <c r="H1469">
        <v>130</v>
      </c>
      <c r="I1469">
        <v>783</v>
      </c>
      <c r="J1469">
        <v>1856</v>
      </c>
      <c r="K1469">
        <v>7029</v>
      </c>
      <c r="L1469">
        <v>23349</v>
      </c>
      <c r="M1469">
        <v>51195</v>
      </c>
      <c r="N1469">
        <v>4564</v>
      </c>
    </row>
    <row r="1470" spans="2:14" x14ac:dyDescent="0.2">
      <c r="B1470" s="5" t="s">
        <v>274</v>
      </c>
      <c r="C1470">
        <v>1985</v>
      </c>
      <c r="D1470">
        <v>1450000</v>
      </c>
      <c r="E1470">
        <v>94050</v>
      </c>
      <c r="F1470">
        <v>10207</v>
      </c>
      <c r="G1470">
        <v>83843</v>
      </c>
      <c r="H1470">
        <v>158</v>
      </c>
      <c r="I1470">
        <v>722</v>
      </c>
      <c r="J1470">
        <v>2003</v>
      </c>
      <c r="K1470">
        <v>7324</v>
      </c>
      <c r="L1470">
        <v>25432</v>
      </c>
      <c r="M1470">
        <v>53398</v>
      </c>
      <c r="N1470">
        <v>5013</v>
      </c>
    </row>
    <row r="1471" spans="2:14" x14ac:dyDescent="0.2">
      <c r="B1471" s="5" t="s">
        <v>274</v>
      </c>
      <c r="C1471">
        <v>1986</v>
      </c>
      <c r="D1471">
        <v>1479000</v>
      </c>
      <c r="E1471">
        <v>97997</v>
      </c>
      <c r="F1471">
        <v>10731</v>
      </c>
      <c r="G1471">
        <v>87266</v>
      </c>
      <c r="H1471">
        <v>170</v>
      </c>
      <c r="I1471">
        <v>693</v>
      </c>
      <c r="J1471">
        <v>1916</v>
      </c>
      <c r="K1471">
        <v>7952</v>
      </c>
      <c r="L1471">
        <v>27283</v>
      </c>
      <c r="M1471">
        <v>54906</v>
      </c>
      <c r="N1471">
        <v>5077</v>
      </c>
    </row>
    <row r="1472" spans="2:14" x14ac:dyDescent="0.2">
      <c r="B1472" s="5" t="s">
        <v>274</v>
      </c>
      <c r="C1472">
        <v>1987</v>
      </c>
      <c r="D1472">
        <v>1500000</v>
      </c>
      <c r="E1472">
        <v>98202</v>
      </c>
      <c r="F1472">
        <v>9427</v>
      </c>
      <c r="G1472">
        <v>88775</v>
      </c>
      <c r="H1472">
        <v>152</v>
      </c>
      <c r="I1472">
        <v>646</v>
      </c>
      <c r="J1472">
        <v>1625</v>
      </c>
      <c r="K1472">
        <v>7004</v>
      </c>
      <c r="L1472">
        <v>26815</v>
      </c>
      <c r="M1472">
        <v>56777</v>
      </c>
      <c r="N1472">
        <v>5183</v>
      </c>
    </row>
    <row r="1473" spans="2:14" x14ac:dyDescent="0.2">
      <c r="B1473" s="5" t="s">
        <v>274</v>
      </c>
      <c r="C1473">
        <v>1988</v>
      </c>
      <c r="D1473">
        <v>1510000</v>
      </c>
      <c r="E1473">
        <v>99755</v>
      </c>
      <c r="F1473">
        <v>9938</v>
      </c>
      <c r="G1473">
        <v>89817</v>
      </c>
      <c r="H1473">
        <v>173</v>
      </c>
      <c r="I1473">
        <v>580</v>
      </c>
      <c r="J1473">
        <v>1557</v>
      </c>
      <c r="K1473">
        <v>7628</v>
      </c>
      <c r="L1473">
        <v>27737</v>
      </c>
      <c r="M1473">
        <v>56192</v>
      </c>
      <c r="N1473">
        <v>5888</v>
      </c>
    </row>
    <row r="1474" spans="2:14" x14ac:dyDescent="0.2">
      <c r="B1474" s="5" t="s">
        <v>274</v>
      </c>
      <c r="C1474">
        <v>1989</v>
      </c>
      <c r="D1474">
        <v>1528000</v>
      </c>
      <c r="E1474">
        <v>100448</v>
      </c>
      <c r="F1474">
        <v>10755</v>
      </c>
      <c r="G1474">
        <v>89693</v>
      </c>
      <c r="H1474">
        <v>132</v>
      </c>
      <c r="I1474">
        <v>702</v>
      </c>
      <c r="J1474">
        <v>1607</v>
      </c>
      <c r="K1474">
        <v>8314</v>
      </c>
      <c r="L1474">
        <v>26146</v>
      </c>
      <c r="M1474">
        <v>58201</v>
      </c>
      <c r="N1474">
        <v>5346</v>
      </c>
    </row>
    <row r="1475" spans="2:14" x14ac:dyDescent="0.2">
      <c r="B1475" s="5" t="s">
        <v>274</v>
      </c>
      <c r="C1475">
        <v>1990</v>
      </c>
      <c r="D1475">
        <v>1515069</v>
      </c>
      <c r="E1475">
        <v>101269</v>
      </c>
      <c r="F1475">
        <v>11821</v>
      </c>
      <c r="G1475">
        <v>89448</v>
      </c>
      <c r="H1475">
        <v>139</v>
      </c>
      <c r="I1475">
        <v>753</v>
      </c>
      <c r="J1475">
        <v>1744</v>
      </c>
      <c r="K1475">
        <v>9185</v>
      </c>
      <c r="L1475">
        <v>26343</v>
      </c>
      <c r="M1475">
        <v>58004</v>
      </c>
      <c r="N1475">
        <v>5101</v>
      </c>
    </row>
    <row r="1476" spans="2:14" x14ac:dyDescent="0.2">
      <c r="B1476" s="5" t="s">
        <v>274</v>
      </c>
      <c r="C1476">
        <v>1991</v>
      </c>
      <c r="D1476">
        <v>1548000</v>
      </c>
      <c r="E1476">
        <v>103396</v>
      </c>
      <c r="F1476">
        <v>12922</v>
      </c>
      <c r="G1476">
        <v>90474</v>
      </c>
      <c r="H1476">
        <v>163</v>
      </c>
      <c r="I1476">
        <v>811</v>
      </c>
      <c r="J1476">
        <v>1862</v>
      </c>
      <c r="K1476">
        <v>10086</v>
      </c>
      <c r="L1476">
        <v>26672</v>
      </c>
      <c r="M1476">
        <v>58441</v>
      </c>
      <c r="N1476">
        <v>5361</v>
      </c>
    </row>
    <row r="1477" spans="2:14" x14ac:dyDescent="0.2">
      <c r="B1477" s="5" t="s">
        <v>274</v>
      </c>
      <c r="C1477">
        <v>1992</v>
      </c>
      <c r="D1477">
        <v>1581000</v>
      </c>
      <c r="E1477">
        <v>101723</v>
      </c>
      <c r="F1477">
        <v>14781</v>
      </c>
      <c r="G1477">
        <v>86942</v>
      </c>
      <c r="H1477">
        <v>141</v>
      </c>
      <c r="I1477">
        <v>990</v>
      </c>
      <c r="J1477">
        <v>2202</v>
      </c>
      <c r="K1477">
        <v>11448</v>
      </c>
      <c r="L1477">
        <v>23896</v>
      </c>
      <c r="M1477">
        <v>57072</v>
      </c>
      <c r="N1477">
        <v>5974</v>
      </c>
    </row>
    <row r="1478" spans="2:14" x14ac:dyDescent="0.2">
      <c r="B1478" s="5" t="s">
        <v>274</v>
      </c>
      <c r="C1478">
        <v>1993</v>
      </c>
      <c r="D1478">
        <v>1616000</v>
      </c>
      <c r="E1478">
        <v>101260</v>
      </c>
      <c r="F1478">
        <v>15024</v>
      </c>
      <c r="G1478">
        <v>86236</v>
      </c>
      <c r="H1478">
        <v>130</v>
      </c>
      <c r="I1478">
        <v>842</v>
      </c>
      <c r="J1478">
        <v>2237</v>
      </c>
      <c r="K1478">
        <v>11815</v>
      </c>
      <c r="L1478">
        <v>22966</v>
      </c>
      <c r="M1478">
        <v>56723</v>
      </c>
      <c r="N1478">
        <v>6547</v>
      </c>
    </row>
    <row r="1479" spans="2:14" x14ac:dyDescent="0.2">
      <c r="B1479" s="5" t="s">
        <v>274</v>
      </c>
      <c r="C1479">
        <v>1994</v>
      </c>
      <c r="D1479">
        <v>1654000</v>
      </c>
      <c r="E1479">
        <v>102346</v>
      </c>
      <c r="F1479">
        <v>14708</v>
      </c>
      <c r="G1479">
        <v>87638</v>
      </c>
      <c r="H1479">
        <v>177</v>
      </c>
      <c r="I1479">
        <v>866</v>
      </c>
      <c r="J1479">
        <v>2329</v>
      </c>
      <c r="K1479">
        <v>11336</v>
      </c>
      <c r="L1479">
        <v>21945</v>
      </c>
      <c r="M1479">
        <v>57343</v>
      </c>
      <c r="N1479">
        <v>8350</v>
      </c>
    </row>
    <row r="1480" spans="2:14" x14ac:dyDescent="0.2">
      <c r="B1480" s="5" t="s">
        <v>274</v>
      </c>
      <c r="C1480">
        <v>1995</v>
      </c>
      <c r="D1480">
        <v>1685000</v>
      </c>
      <c r="E1480">
        <v>108312</v>
      </c>
      <c r="F1480">
        <v>13804</v>
      </c>
      <c r="G1480">
        <v>94508</v>
      </c>
      <c r="H1480">
        <v>148</v>
      </c>
      <c r="I1480">
        <v>954</v>
      </c>
      <c r="J1480">
        <v>2604</v>
      </c>
      <c r="K1480">
        <v>10098</v>
      </c>
      <c r="L1480">
        <v>24383</v>
      </c>
      <c r="M1480">
        <v>61478</v>
      </c>
      <c r="N1480">
        <v>8647</v>
      </c>
    </row>
    <row r="1481" spans="2:14" x14ac:dyDescent="0.2">
      <c r="B1481" s="5" t="s">
        <v>274</v>
      </c>
      <c r="C1481">
        <v>1996</v>
      </c>
      <c r="D1481">
        <v>1713000</v>
      </c>
      <c r="E1481">
        <v>113097</v>
      </c>
      <c r="F1481">
        <v>14399</v>
      </c>
      <c r="G1481">
        <v>98698</v>
      </c>
      <c r="H1481">
        <v>197</v>
      </c>
      <c r="I1481">
        <v>1088</v>
      </c>
      <c r="J1481">
        <v>2782</v>
      </c>
      <c r="K1481">
        <v>10332</v>
      </c>
      <c r="L1481">
        <v>23586</v>
      </c>
      <c r="M1481">
        <v>65139</v>
      </c>
      <c r="N1481">
        <v>9973</v>
      </c>
    </row>
    <row r="1482" spans="2:14" x14ac:dyDescent="0.2">
      <c r="B1482" s="5" t="s">
        <v>274</v>
      </c>
      <c r="C1482">
        <v>1997</v>
      </c>
      <c r="D1482">
        <v>1730000</v>
      </c>
      <c r="E1482">
        <v>119483</v>
      </c>
      <c r="F1482">
        <v>14762</v>
      </c>
      <c r="G1482">
        <v>104721</v>
      </c>
      <c r="H1482">
        <v>134</v>
      </c>
      <c r="I1482">
        <v>872</v>
      </c>
      <c r="J1482">
        <v>2966</v>
      </c>
      <c r="K1482">
        <v>10790</v>
      </c>
      <c r="L1482">
        <v>25126</v>
      </c>
      <c r="M1482">
        <v>67188</v>
      </c>
      <c r="N1482">
        <v>12407</v>
      </c>
    </row>
    <row r="1483" spans="2:14" x14ac:dyDescent="0.2">
      <c r="B1483" s="5" t="s">
        <v>274</v>
      </c>
      <c r="C1483">
        <v>1998</v>
      </c>
      <c r="D1483">
        <v>1737000</v>
      </c>
      <c r="E1483">
        <v>116711</v>
      </c>
      <c r="F1483">
        <v>16700</v>
      </c>
      <c r="G1483">
        <v>100011</v>
      </c>
      <c r="H1483">
        <v>190</v>
      </c>
      <c r="I1483">
        <v>957</v>
      </c>
      <c r="J1483">
        <v>2839</v>
      </c>
      <c r="K1483">
        <v>12714</v>
      </c>
      <c r="L1483">
        <v>24213</v>
      </c>
      <c r="M1483">
        <v>65031</v>
      </c>
      <c r="N1483">
        <v>10767</v>
      </c>
    </row>
    <row r="1484" spans="2:14" x14ac:dyDescent="0.2">
      <c r="B1484" s="5" t="s">
        <v>274</v>
      </c>
      <c r="C1484">
        <v>1999</v>
      </c>
      <c r="D1484">
        <v>1739844</v>
      </c>
      <c r="E1484">
        <v>103740</v>
      </c>
      <c r="F1484">
        <v>14520</v>
      </c>
      <c r="G1484">
        <v>89220</v>
      </c>
      <c r="H1484">
        <v>170</v>
      </c>
      <c r="I1484">
        <v>944</v>
      </c>
      <c r="J1484">
        <v>2579</v>
      </c>
      <c r="K1484">
        <v>10827</v>
      </c>
      <c r="L1484">
        <v>21481</v>
      </c>
      <c r="M1484">
        <v>59613</v>
      </c>
      <c r="N1484">
        <v>8126</v>
      </c>
    </row>
    <row r="1485" spans="2:14" x14ac:dyDescent="0.2">
      <c r="B1485" s="5" t="s">
        <v>274</v>
      </c>
      <c r="C1485">
        <v>2000</v>
      </c>
      <c r="D1485">
        <v>1819046</v>
      </c>
      <c r="E1485">
        <v>100391</v>
      </c>
      <c r="F1485">
        <v>13786</v>
      </c>
      <c r="G1485">
        <v>86605</v>
      </c>
      <c r="H1485">
        <v>135</v>
      </c>
      <c r="I1485">
        <v>922</v>
      </c>
      <c r="J1485">
        <v>2499</v>
      </c>
      <c r="K1485">
        <v>10230</v>
      </c>
      <c r="L1485">
        <v>21339</v>
      </c>
      <c r="M1485">
        <v>57925</v>
      </c>
      <c r="N1485">
        <v>7341</v>
      </c>
    </row>
    <row r="1486" spans="2:14" x14ac:dyDescent="0.2">
      <c r="B1486" s="5" t="s">
        <v>274</v>
      </c>
      <c r="C1486">
        <v>2001</v>
      </c>
      <c r="D1486">
        <v>1829146</v>
      </c>
      <c r="E1486">
        <v>97383</v>
      </c>
      <c r="F1486">
        <v>14288</v>
      </c>
      <c r="G1486">
        <v>83095</v>
      </c>
      <c r="H1486">
        <v>99</v>
      </c>
      <c r="I1486">
        <v>850</v>
      </c>
      <c r="J1486">
        <v>2695</v>
      </c>
      <c r="K1486">
        <v>10644</v>
      </c>
      <c r="L1486">
        <v>19552</v>
      </c>
      <c r="M1486">
        <v>56406</v>
      </c>
      <c r="N1486">
        <v>7137</v>
      </c>
    </row>
    <row r="1487" spans="2:14" x14ac:dyDescent="0.2">
      <c r="B1487" s="5" t="s">
        <v>274</v>
      </c>
      <c r="C1487">
        <v>2002</v>
      </c>
      <c r="D1487">
        <v>1855059</v>
      </c>
      <c r="E1487">
        <v>94196</v>
      </c>
      <c r="F1487">
        <v>13719</v>
      </c>
      <c r="G1487">
        <v>80477</v>
      </c>
      <c r="H1487">
        <v>152</v>
      </c>
      <c r="I1487">
        <v>1027</v>
      </c>
      <c r="J1487">
        <v>2206</v>
      </c>
      <c r="K1487">
        <v>10334</v>
      </c>
      <c r="L1487">
        <v>19634</v>
      </c>
      <c r="M1487">
        <v>53406</v>
      </c>
      <c r="N1487">
        <v>7437</v>
      </c>
    </row>
    <row r="1488" spans="2:14" x14ac:dyDescent="0.2">
      <c r="B1488" s="5" t="s">
        <v>274</v>
      </c>
      <c r="C1488">
        <v>2003</v>
      </c>
      <c r="D1488">
        <v>1874614</v>
      </c>
      <c r="E1488">
        <v>89771</v>
      </c>
      <c r="F1488">
        <v>12470</v>
      </c>
      <c r="G1488">
        <v>77301</v>
      </c>
      <c r="H1488">
        <v>112</v>
      </c>
      <c r="I1488">
        <v>937</v>
      </c>
      <c r="J1488">
        <v>1950</v>
      </c>
      <c r="K1488">
        <v>9471</v>
      </c>
      <c r="L1488">
        <v>19218</v>
      </c>
      <c r="M1488">
        <v>50827</v>
      </c>
      <c r="N1488">
        <v>7256</v>
      </c>
    </row>
    <row r="1489" spans="2:14" x14ac:dyDescent="0.2">
      <c r="B1489" s="5" t="s">
        <v>274</v>
      </c>
      <c r="C1489">
        <v>2004</v>
      </c>
      <c r="D1489">
        <v>1903289</v>
      </c>
      <c r="E1489">
        <v>92976</v>
      </c>
      <c r="F1489">
        <v>13081</v>
      </c>
      <c r="G1489">
        <v>79895</v>
      </c>
      <c r="H1489">
        <v>169</v>
      </c>
      <c r="I1489">
        <v>1039</v>
      </c>
      <c r="J1489">
        <v>2062</v>
      </c>
      <c r="K1489">
        <v>9811</v>
      </c>
      <c r="L1489">
        <v>19924</v>
      </c>
      <c r="M1489">
        <v>52069</v>
      </c>
      <c r="N1489">
        <v>7902</v>
      </c>
    </row>
    <row r="1490" spans="2:14" x14ac:dyDescent="0.2">
      <c r="B1490" s="5" t="s">
        <v>275</v>
      </c>
      <c r="C1490">
        <v>1960</v>
      </c>
      <c r="D1490">
        <v>285278</v>
      </c>
      <c r="E1490">
        <v>9815</v>
      </c>
      <c r="F1490">
        <v>416</v>
      </c>
      <c r="G1490">
        <v>9399</v>
      </c>
      <c r="H1490">
        <v>25</v>
      </c>
      <c r="I1490">
        <v>36</v>
      </c>
      <c r="J1490">
        <v>211</v>
      </c>
      <c r="K1490">
        <v>144</v>
      </c>
      <c r="L1490">
        <v>2606</v>
      </c>
      <c r="M1490">
        <v>5675</v>
      </c>
      <c r="N1490">
        <v>1118</v>
      </c>
    </row>
    <row r="1491" spans="2:14" x14ac:dyDescent="0.2">
      <c r="B1491" s="5" t="s">
        <v>275</v>
      </c>
      <c r="C1491">
        <v>1961</v>
      </c>
      <c r="D1491">
        <v>299000</v>
      </c>
      <c r="E1491">
        <v>10825</v>
      </c>
      <c r="F1491">
        <v>549</v>
      </c>
      <c r="G1491">
        <v>10276</v>
      </c>
      <c r="H1491">
        <v>21</v>
      </c>
      <c r="I1491">
        <v>24</v>
      </c>
      <c r="J1491">
        <v>317</v>
      </c>
      <c r="K1491">
        <v>187</v>
      </c>
      <c r="L1491">
        <v>2724</v>
      </c>
      <c r="M1491">
        <v>6136</v>
      </c>
      <c r="N1491">
        <v>1416</v>
      </c>
    </row>
    <row r="1492" spans="2:14" x14ac:dyDescent="0.2">
      <c r="B1492" s="5" t="s">
        <v>275</v>
      </c>
      <c r="C1492">
        <v>1962</v>
      </c>
      <c r="D1492">
        <v>335000</v>
      </c>
      <c r="E1492">
        <v>12423</v>
      </c>
      <c r="F1492">
        <v>711</v>
      </c>
      <c r="G1492">
        <v>11712</v>
      </c>
      <c r="H1492">
        <v>27</v>
      </c>
      <c r="I1492">
        <v>66</v>
      </c>
      <c r="J1492">
        <v>357</v>
      </c>
      <c r="K1492">
        <v>261</v>
      </c>
      <c r="L1492">
        <v>2971</v>
      </c>
      <c r="M1492">
        <v>7054</v>
      </c>
      <c r="N1492">
        <v>1687</v>
      </c>
    </row>
    <row r="1493" spans="2:14" x14ac:dyDescent="0.2">
      <c r="B1493" s="5" t="s">
        <v>275</v>
      </c>
      <c r="C1493">
        <v>1963</v>
      </c>
      <c r="D1493">
        <v>368000</v>
      </c>
      <c r="E1493">
        <v>16892</v>
      </c>
      <c r="F1493">
        <v>755</v>
      </c>
      <c r="G1493">
        <v>16137</v>
      </c>
      <c r="H1493">
        <v>29</v>
      </c>
      <c r="I1493">
        <v>60</v>
      </c>
      <c r="J1493">
        <v>437</v>
      </c>
      <c r="K1493">
        <v>229</v>
      </c>
      <c r="L1493">
        <v>4221</v>
      </c>
      <c r="M1493">
        <v>9441</v>
      </c>
      <c r="N1493">
        <v>2475</v>
      </c>
    </row>
    <row r="1494" spans="2:14" x14ac:dyDescent="0.2">
      <c r="B1494" s="5" t="s">
        <v>275</v>
      </c>
      <c r="C1494">
        <v>1964</v>
      </c>
      <c r="D1494">
        <v>408000</v>
      </c>
      <c r="E1494">
        <v>17364</v>
      </c>
      <c r="F1494">
        <v>983</v>
      </c>
      <c r="G1494">
        <v>16381</v>
      </c>
      <c r="H1494">
        <v>32</v>
      </c>
      <c r="I1494">
        <v>54</v>
      </c>
      <c r="J1494">
        <v>448</v>
      </c>
      <c r="K1494">
        <v>449</v>
      </c>
      <c r="L1494">
        <v>4416</v>
      </c>
      <c r="M1494">
        <v>9856</v>
      </c>
      <c r="N1494">
        <v>2109</v>
      </c>
    </row>
    <row r="1495" spans="2:14" x14ac:dyDescent="0.2">
      <c r="B1495" s="5" t="s">
        <v>275</v>
      </c>
      <c r="C1495">
        <v>1965</v>
      </c>
      <c r="D1495">
        <v>440000</v>
      </c>
      <c r="E1495">
        <v>16518</v>
      </c>
      <c r="F1495">
        <v>953</v>
      </c>
      <c r="G1495">
        <v>15565</v>
      </c>
      <c r="H1495">
        <v>37</v>
      </c>
      <c r="I1495">
        <v>68</v>
      </c>
      <c r="J1495">
        <v>429</v>
      </c>
      <c r="K1495">
        <v>419</v>
      </c>
      <c r="L1495">
        <v>3863</v>
      </c>
      <c r="M1495">
        <v>9779</v>
      </c>
      <c r="N1495">
        <v>1923</v>
      </c>
    </row>
    <row r="1496" spans="2:14" x14ac:dyDescent="0.2">
      <c r="B1496" s="5" t="s">
        <v>275</v>
      </c>
      <c r="C1496">
        <v>1966</v>
      </c>
      <c r="D1496">
        <v>454000</v>
      </c>
      <c r="E1496">
        <v>16459</v>
      </c>
      <c r="F1496">
        <v>987</v>
      </c>
      <c r="G1496">
        <v>15472</v>
      </c>
      <c r="H1496">
        <v>48</v>
      </c>
      <c r="I1496">
        <v>52</v>
      </c>
      <c r="J1496">
        <v>440</v>
      </c>
      <c r="K1496">
        <v>447</v>
      </c>
      <c r="L1496">
        <v>4229</v>
      </c>
      <c r="M1496">
        <v>9494</v>
      </c>
      <c r="N1496">
        <v>1749</v>
      </c>
    </row>
    <row r="1497" spans="2:14" x14ac:dyDescent="0.2">
      <c r="B1497" s="5" t="s">
        <v>275</v>
      </c>
      <c r="C1497">
        <v>1967</v>
      </c>
      <c r="D1497">
        <v>444000</v>
      </c>
      <c r="E1497">
        <v>19110</v>
      </c>
      <c r="F1497">
        <v>1100</v>
      </c>
      <c r="G1497">
        <v>18010</v>
      </c>
      <c r="H1497">
        <v>48</v>
      </c>
      <c r="I1497">
        <v>64</v>
      </c>
      <c r="J1497">
        <v>523</v>
      </c>
      <c r="K1497">
        <v>465</v>
      </c>
      <c r="L1497">
        <v>4734</v>
      </c>
      <c r="M1497">
        <v>11159</v>
      </c>
      <c r="N1497">
        <v>2117</v>
      </c>
    </row>
    <row r="1498" spans="2:14" x14ac:dyDescent="0.2">
      <c r="B1498" s="5" t="s">
        <v>275</v>
      </c>
      <c r="C1498">
        <v>1968</v>
      </c>
      <c r="D1498">
        <v>453000</v>
      </c>
      <c r="E1498">
        <v>20213</v>
      </c>
      <c r="F1498">
        <v>1261</v>
      </c>
      <c r="G1498">
        <v>18952</v>
      </c>
      <c r="H1498">
        <v>25</v>
      </c>
      <c r="I1498">
        <v>79</v>
      </c>
      <c r="J1498">
        <v>647</v>
      </c>
      <c r="K1498">
        <v>510</v>
      </c>
      <c r="L1498">
        <v>5808</v>
      </c>
      <c r="M1498">
        <v>11107</v>
      </c>
      <c r="N1498">
        <v>2037</v>
      </c>
    </row>
    <row r="1499" spans="2:14" x14ac:dyDescent="0.2">
      <c r="B1499" s="5" t="s">
        <v>275</v>
      </c>
      <c r="C1499">
        <v>1969</v>
      </c>
      <c r="D1499">
        <v>457000</v>
      </c>
      <c r="E1499">
        <v>23516</v>
      </c>
      <c r="F1499">
        <v>1642</v>
      </c>
      <c r="G1499">
        <v>21874</v>
      </c>
      <c r="H1499">
        <v>41</v>
      </c>
      <c r="I1499">
        <v>94</v>
      </c>
      <c r="J1499">
        <v>781</v>
      </c>
      <c r="K1499">
        <v>726</v>
      </c>
      <c r="L1499">
        <v>6245</v>
      </c>
      <c r="M1499">
        <v>13069</v>
      </c>
      <c r="N1499">
        <v>2560</v>
      </c>
    </row>
    <row r="1500" spans="2:14" x14ac:dyDescent="0.2">
      <c r="B1500" s="5" t="s">
        <v>275</v>
      </c>
      <c r="C1500">
        <v>1970</v>
      </c>
      <c r="D1500">
        <v>488738</v>
      </c>
      <c r="E1500">
        <v>28170</v>
      </c>
      <c r="F1500">
        <v>1948</v>
      </c>
      <c r="G1500">
        <v>26222</v>
      </c>
      <c r="H1500">
        <v>43</v>
      </c>
      <c r="I1500">
        <v>96</v>
      </c>
      <c r="J1500">
        <v>921</v>
      </c>
      <c r="K1500">
        <v>888</v>
      </c>
      <c r="L1500">
        <v>8116</v>
      </c>
      <c r="M1500">
        <v>14877</v>
      </c>
      <c r="N1500">
        <v>3229</v>
      </c>
    </row>
    <row r="1501" spans="2:14" x14ac:dyDescent="0.2">
      <c r="B1501" s="5" t="s">
        <v>275</v>
      </c>
      <c r="C1501">
        <v>1971</v>
      </c>
      <c r="D1501">
        <v>507000</v>
      </c>
      <c r="E1501">
        <v>27690</v>
      </c>
      <c r="F1501">
        <v>1887</v>
      </c>
      <c r="G1501">
        <v>25803</v>
      </c>
      <c r="H1501">
        <v>58</v>
      </c>
      <c r="I1501">
        <v>135</v>
      </c>
      <c r="J1501">
        <v>868</v>
      </c>
      <c r="K1501">
        <v>826</v>
      </c>
      <c r="L1501">
        <v>7635</v>
      </c>
      <c r="M1501">
        <v>15094</v>
      </c>
      <c r="N1501">
        <v>3074</v>
      </c>
    </row>
    <row r="1502" spans="2:14" x14ac:dyDescent="0.2">
      <c r="B1502" s="5" t="s">
        <v>275</v>
      </c>
      <c r="C1502">
        <v>1972</v>
      </c>
      <c r="D1502">
        <v>527000</v>
      </c>
      <c r="E1502">
        <v>30830</v>
      </c>
      <c r="F1502">
        <v>2264</v>
      </c>
      <c r="G1502">
        <v>28566</v>
      </c>
      <c r="H1502">
        <v>71</v>
      </c>
      <c r="I1502">
        <v>179</v>
      </c>
      <c r="J1502">
        <v>1002</v>
      </c>
      <c r="K1502">
        <v>1012</v>
      </c>
      <c r="L1502">
        <v>9262</v>
      </c>
      <c r="M1502">
        <v>16335</v>
      </c>
      <c r="N1502">
        <v>2969</v>
      </c>
    </row>
    <row r="1503" spans="2:14" x14ac:dyDescent="0.2">
      <c r="B1503" s="5" t="s">
        <v>275</v>
      </c>
      <c r="C1503">
        <v>1973</v>
      </c>
      <c r="D1503">
        <v>548000</v>
      </c>
      <c r="E1503">
        <v>36344</v>
      </c>
      <c r="F1503">
        <v>3135</v>
      </c>
      <c r="G1503">
        <v>33209</v>
      </c>
      <c r="H1503">
        <v>67</v>
      </c>
      <c r="I1503">
        <v>252</v>
      </c>
      <c r="J1503">
        <v>1436</v>
      </c>
      <c r="K1503">
        <v>1380</v>
      </c>
      <c r="L1503">
        <v>11781</v>
      </c>
      <c r="M1503">
        <v>18079</v>
      </c>
      <c r="N1503">
        <v>3349</v>
      </c>
    </row>
    <row r="1504" spans="2:14" x14ac:dyDescent="0.2">
      <c r="B1504" s="5" t="s">
        <v>275</v>
      </c>
      <c r="C1504">
        <v>1974</v>
      </c>
      <c r="D1504">
        <v>573000</v>
      </c>
      <c r="E1504">
        <v>44849</v>
      </c>
      <c r="F1504">
        <v>3910</v>
      </c>
      <c r="G1504">
        <v>40939</v>
      </c>
      <c r="H1504">
        <v>85</v>
      </c>
      <c r="I1504">
        <v>259</v>
      </c>
      <c r="J1504">
        <v>1592</v>
      </c>
      <c r="K1504">
        <v>1974</v>
      </c>
      <c r="L1504">
        <v>14053</v>
      </c>
      <c r="M1504">
        <v>23413</v>
      </c>
      <c r="N1504">
        <v>3473</v>
      </c>
    </row>
    <row r="1505" spans="2:14" x14ac:dyDescent="0.2">
      <c r="B1505" s="5" t="s">
        <v>275</v>
      </c>
      <c r="C1505">
        <v>1975</v>
      </c>
      <c r="D1505">
        <v>592000</v>
      </c>
      <c r="E1505">
        <v>48265</v>
      </c>
      <c r="F1505">
        <v>4018</v>
      </c>
      <c r="G1505">
        <v>44247</v>
      </c>
      <c r="H1505">
        <v>77</v>
      </c>
      <c r="I1505">
        <v>279</v>
      </c>
      <c r="J1505">
        <v>1791</v>
      </c>
      <c r="K1505">
        <v>1871</v>
      </c>
      <c r="L1505">
        <v>14487</v>
      </c>
      <c r="M1505">
        <v>26741</v>
      </c>
      <c r="N1505">
        <v>3019</v>
      </c>
    </row>
    <row r="1506" spans="2:14" x14ac:dyDescent="0.2">
      <c r="B1506" s="5" t="s">
        <v>275</v>
      </c>
      <c r="C1506">
        <v>1976</v>
      </c>
      <c r="D1506">
        <v>610000</v>
      </c>
      <c r="E1506">
        <v>50667</v>
      </c>
      <c r="F1506">
        <v>4215</v>
      </c>
      <c r="G1506">
        <v>46452</v>
      </c>
      <c r="H1506">
        <v>70</v>
      </c>
      <c r="I1506">
        <v>288</v>
      </c>
      <c r="J1506">
        <v>1799</v>
      </c>
      <c r="K1506">
        <v>2058</v>
      </c>
      <c r="L1506">
        <v>14594</v>
      </c>
      <c r="M1506">
        <v>28776</v>
      </c>
      <c r="N1506">
        <v>3082</v>
      </c>
    </row>
    <row r="1507" spans="2:14" x14ac:dyDescent="0.2">
      <c r="B1507" s="5" t="s">
        <v>275</v>
      </c>
      <c r="C1507">
        <v>1977</v>
      </c>
      <c r="D1507">
        <v>633000</v>
      </c>
      <c r="E1507">
        <v>50437</v>
      </c>
      <c r="F1507">
        <v>4703</v>
      </c>
      <c r="G1507">
        <v>45734</v>
      </c>
      <c r="H1507">
        <v>100</v>
      </c>
      <c r="I1507">
        <v>311</v>
      </c>
      <c r="J1507">
        <v>2045</v>
      </c>
      <c r="K1507">
        <v>2247</v>
      </c>
      <c r="L1507">
        <v>15528</v>
      </c>
      <c r="M1507">
        <v>26666</v>
      </c>
      <c r="N1507">
        <v>3540</v>
      </c>
    </row>
    <row r="1508" spans="2:14" x14ac:dyDescent="0.2">
      <c r="B1508" s="5" t="s">
        <v>275</v>
      </c>
      <c r="C1508">
        <v>1978</v>
      </c>
      <c r="D1508">
        <v>660000</v>
      </c>
      <c r="E1508">
        <v>54693</v>
      </c>
      <c r="F1508">
        <v>5153</v>
      </c>
      <c r="G1508">
        <v>49540</v>
      </c>
      <c r="H1508">
        <v>102</v>
      </c>
      <c r="I1508">
        <v>356</v>
      </c>
      <c r="J1508">
        <v>2373</v>
      </c>
      <c r="K1508">
        <v>2322</v>
      </c>
      <c r="L1508">
        <v>17551</v>
      </c>
      <c r="M1508">
        <v>28018</v>
      </c>
      <c r="N1508">
        <v>3971</v>
      </c>
    </row>
    <row r="1509" spans="2:14" x14ac:dyDescent="0.2">
      <c r="B1509" s="5" t="s">
        <v>275</v>
      </c>
      <c r="C1509">
        <v>1979</v>
      </c>
      <c r="D1509">
        <v>702000</v>
      </c>
      <c r="E1509">
        <v>61998</v>
      </c>
      <c r="F1509">
        <v>5866</v>
      </c>
      <c r="G1509">
        <v>56132</v>
      </c>
      <c r="H1509">
        <v>123</v>
      </c>
      <c r="I1509">
        <v>418</v>
      </c>
      <c r="J1509">
        <v>2861</v>
      </c>
      <c r="K1509">
        <v>2464</v>
      </c>
      <c r="L1509">
        <v>19799</v>
      </c>
      <c r="M1509">
        <v>31388</v>
      </c>
      <c r="N1509">
        <v>4945</v>
      </c>
    </row>
    <row r="1510" spans="2:14" x14ac:dyDescent="0.2">
      <c r="B1510" s="5" t="s">
        <v>275</v>
      </c>
      <c r="C1510">
        <v>1980</v>
      </c>
      <c r="D1510">
        <v>800312</v>
      </c>
      <c r="E1510">
        <v>70860</v>
      </c>
      <c r="F1510">
        <v>7304</v>
      </c>
      <c r="G1510">
        <v>63556</v>
      </c>
      <c r="H1510">
        <v>160</v>
      </c>
      <c r="I1510">
        <v>538</v>
      </c>
      <c r="J1510">
        <v>3686</v>
      </c>
      <c r="K1510">
        <v>2920</v>
      </c>
      <c r="L1510">
        <v>23263</v>
      </c>
      <c r="M1510">
        <v>34864</v>
      </c>
      <c r="N1510">
        <v>5429</v>
      </c>
    </row>
    <row r="1511" spans="2:14" x14ac:dyDescent="0.2">
      <c r="B1511" s="5" t="s">
        <v>275</v>
      </c>
      <c r="C1511">
        <v>1981</v>
      </c>
      <c r="D1511">
        <v>845000</v>
      </c>
      <c r="E1511">
        <v>72602</v>
      </c>
      <c r="F1511">
        <v>7575</v>
      </c>
      <c r="G1511">
        <v>65027</v>
      </c>
      <c r="H1511">
        <v>148</v>
      </c>
      <c r="I1511">
        <v>548</v>
      </c>
      <c r="J1511">
        <v>3870</v>
      </c>
      <c r="K1511">
        <v>3009</v>
      </c>
      <c r="L1511">
        <v>23046</v>
      </c>
      <c r="M1511">
        <v>36955</v>
      </c>
      <c r="N1511">
        <v>5026</v>
      </c>
    </row>
    <row r="1512" spans="2:14" x14ac:dyDescent="0.2">
      <c r="B1512" s="5" t="s">
        <v>275</v>
      </c>
      <c r="C1512">
        <v>1982</v>
      </c>
      <c r="D1512">
        <v>881000</v>
      </c>
      <c r="E1512">
        <v>69608</v>
      </c>
      <c r="F1512">
        <v>7096</v>
      </c>
      <c r="G1512">
        <v>62512</v>
      </c>
      <c r="H1512">
        <v>120</v>
      </c>
      <c r="I1512">
        <v>542</v>
      </c>
      <c r="J1512">
        <v>3697</v>
      </c>
      <c r="K1512">
        <v>2737</v>
      </c>
      <c r="L1512">
        <v>21256</v>
      </c>
      <c r="M1512">
        <v>36279</v>
      </c>
      <c r="N1512">
        <v>4977</v>
      </c>
    </row>
    <row r="1513" spans="2:14" x14ac:dyDescent="0.2">
      <c r="B1513" s="5" t="s">
        <v>275</v>
      </c>
      <c r="C1513">
        <v>1983</v>
      </c>
      <c r="D1513">
        <v>891000</v>
      </c>
      <c r="E1513">
        <v>59709</v>
      </c>
      <c r="F1513">
        <v>5838</v>
      </c>
      <c r="G1513">
        <v>53871</v>
      </c>
      <c r="H1513">
        <v>114</v>
      </c>
      <c r="I1513">
        <v>457</v>
      </c>
      <c r="J1513">
        <v>2737</v>
      </c>
      <c r="K1513">
        <v>2530</v>
      </c>
      <c r="L1513">
        <v>17922</v>
      </c>
      <c r="M1513">
        <v>31749</v>
      </c>
      <c r="N1513">
        <v>4200</v>
      </c>
    </row>
    <row r="1514" spans="2:14" x14ac:dyDescent="0.2">
      <c r="B1514" s="5" t="s">
        <v>275</v>
      </c>
      <c r="C1514">
        <v>1984</v>
      </c>
      <c r="D1514">
        <v>911000</v>
      </c>
      <c r="E1514">
        <v>59771</v>
      </c>
      <c r="F1514">
        <v>5726</v>
      </c>
      <c r="G1514">
        <v>54045</v>
      </c>
      <c r="H1514">
        <v>98</v>
      </c>
      <c r="I1514">
        <v>553</v>
      </c>
      <c r="J1514">
        <v>2542</v>
      </c>
      <c r="K1514">
        <v>2533</v>
      </c>
      <c r="L1514">
        <v>18023</v>
      </c>
      <c r="M1514">
        <v>31508</v>
      </c>
      <c r="N1514">
        <v>4514</v>
      </c>
    </row>
    <row r="1515" spans="2:14" x14ac:dyDescent="0.2">
      <c r="B1515" s="5" t="s">
        <v>275</v>
      </c>
      <c r="C1515">
        <v>1985</v>
      </c>
      <c r="D1515">
        <v>936000</v>
      </c>
      <c r="E1515">
        <v>61538</v>
      </c>
      <c r="F1515">
        <v>6244</v>
      </c>
      <c r="G1515">
        <v>55294</v>
      </c>
      <c r="H1515">
        <v>96</v>
      </c>
      <c r="I1515">
        <v>564</v>
      </c>
      <c r="J1515">
        <v>2573</v>
      </c>
      <c r="K1515">
        <v>3011</v>
      </c>
      <c r="L1515">
        <v>17312</v>
      </c>
      <c r="M1515">
        <v>33336</v>
      </c>
      <c r="N1515">
        <v>4646</v>
      </c>
    </row>
    <row r="1516" spans="2:14" x14ac:dyDescent="0.2">
      <c r="B1516" s="5" t="s">
        <v>275</v>
      </c>
      <c r="C1516">
        <v>1986</v>
      </c>
      <c r="D1516">
        <v>963000</v>
      </c>
      <c r="E1516">
        <v>60570</v>
      </c>
      <c r="F1516">
        <v>6923</v>
      </c>
      <c r="G1516">
        <v>53647</v>
      </c>
      <c r="H1516">
        <v>121</v>
      </c>
      <c r="I1516">
        <v>625</v>
      </c>
      <c r="J1516">
        <v>2763</v>
      </c>
      <c r="K1516">
        <v>3414</v>
      </c>
      <c r="L1516">
        <v>15446</v>
      </c>
      <c r="M1516">
        <v>33601</v>
      </c>
      <c r="N1516">
        <v>4600</v>
      </c>
    </row>
    <row r="1517" spans="2:14" x14ac:dyDescent="0.2">
      <c r="B1517" s="5" t="s">
        <v>275</v>
      </c>
      <c r="C1517">
        <v>1987</v>
      </c>
      <c r="D1517">
        <v>1007000</v>
      </c>
      <c r="E1517">
        <v>64160</v>
      </c>
      <c r="F1517">
        <v>7006</v>
      </c>
      <c r="G1517">
        <v>57154</v>
      </c>
      <c r="H1517">
        <v>85</v>
      </c>
      <c r="I1517">
        <v>622</v>
      </c>
      <c r="J1517">
        <v>2744</v>
      </c>
      <c r="K1517">
        <v>3555</v>
      </c>
      <c r="L1517">
        <v>16408</v>
      </c>
      <c r="M1517">
        <v>35157</v>
      </c>
      <c r="N1517">
        <v>5589</v>
      </c>
    </row>
    <row r="1518" spans="2:14" x14ac:dyDescent="0.2">
      <c r="B1518" s="5" t="s">
        <v>275</v>
      </c>
      <c r="C1518">
        <v>1988</v>
      </c>
      <c r="D1518">
        <v>1060000</v>
      </c>
      <c r="E1518">
        <v>68403</v>
      </c>
      <c r="F1518">
        <v>8275</v>
      </c>
      <c r="G1518">
        <v>60128</v>
      </c>
      <c r="H1518">
        <v>111</v>
      </c>
      <c r="I1518">
        <v>782</v>
      </c>
      <c r="J1518">
        <v>3087</v>
      </c>
      <c r="K1518">
        <v>4295</v>
      </c>
      <c r="L1518">
        <v>16376</v>
      </c>
      <c r="M1518">
        <v>37401</v>
      </c>
      <c r="N1518">
        <v>6351</v>
      </c>
    </row>
    <row r="1519" spans="2:14" x14ac:dyDescent="0.2">
      <c r="B1519" s="5" t="s">
        <v>275</v>
      </c>
      <c r="C1519">
        <v>1989</v>
      </c>
      <c r="D1519">
        <v>1111000</v>
      </c>
      <c r="E1519">
        <v>69679</v>
      </c>
      <c r="F1519">
        <v>6947</v>
      </c>
      <c r="G1519">
        <v>62732</v>
      </c>
      <c r="H1519">
        <v>91</v>
      </c>
      <c r="I1519">
        <v>662</v>
      </c>
      <c r="J1519">
        <v>2784</v>
      </c>
      <c r="K1519">
        <v>3410</v>
      </c>
      <c r="L1519">
        <v>15607</v>
      </c>
      <c r="M1519">
        <v>40686</v>
      </c>
      <c r="N1519">
        <v>6439</v>
      </c>
    </row>
    <row r="1520" spans="2:14" x14ac:dyDescent="0.2">
      <c r="B1520" s="5" t="s">
        <v>275</v>
      </c>
      <c r="C1520">
        <v>1990</v>
      </c>
      <c r="D1520">
        <v>1201833</v>
      </c>
      <c r="E1520">
        <v>72874</v>
      </c>
      <c r="F1520">
        <v>7222</v>
      </c>
      <c r="G1520">
        <v>65652</v>
      </c>
      <c r="H1520">
        <v>116</v>
      </c>
      <c r="I1520">
        <v>748</v>
      </c>
      <c r="J1520">
        <v>2864</v>
      </c>
      <c r="K1520">
        <v>3494</v>
      </c>
      <c r="L1520">
        <v>16434</v>
      </c>
      <c r="M1520">
        <v>42097</v>
      </c>
      <c r="N1520">
        <v>7121</v>
      </c>
    </row>
    <row r="1521" spans="2:14" x14ac:dyDescent="0.2">
      <c r="B1521" s="5" t="s">
        <v>275</v>
      </c>
      <c r="C1521">
        <v>1991</v>
      </c>
      <c r="D1521">
        <v>1284000</v>
      </c>
      <c r="E1521">
        <v>80876</v>
      </c>
      <c r="F1521">
        <v>8693</v>
      </c>
      <c r="G1521">
        <v>72183</v>
      </c>
      <c r="H1521">
        <v>152</v>
      </c>
      <c r="I1521">
        <v>848</v>
      </c>
      <c r="J1521">
        <v>4012</v>
      </c>
      <c r="K1521">
        <v>3681</v>
      </c>
      <c r="L1521">
        <v>18026</v>
      </c>
      <c r="M1521">
        <v>45781</v>
      </c>
      <c r="N1521">
        <v>8376</v>
      </c>
    </row>
    <row r="1522" spans="2:14" x14ac:dyDescent="0.2">
      <c r="B1522" s="5" t="s">
        <v>275</v>
      </c>
      <c r="C1522">
        <v>1992</v>
      </c>
      <c r="D1522">
        <v>1327000</v>
      </c>
      <c r="E1522">
        <v>82324</v>
      </c>
      <c r="F1522">
        <v>9247</v>
      </c>
      <c r="G1522">
        <v>73077</v>
      </c>
      <c r="H1522">
        <v>145</v>
      </c>
      <c r="I1522">
        <v>833</v>
      </c>
      <c r="J1522">
        <v>4397</v>
      </c>
      <c r="K1522">
        <v>3872</v>
      </c>
      <c r="L1522">
        <v>17108</v>
      </c>
      <c r="M1522">
        <v>46714</v>
      </c>
      <c r="N1522">
        <v>9255</v>
      </c>
    </row>
    <row r="1523" spans="2:14" x14ac:dyDescent="0.2">
      <c r="B1523" s="5" t="s">
        <v>275</v>
      </c>
      <c r="C1523">
        <v>1993</v>
      </c>
      <c r="D1523">
        <v>1389000</v>
      </c>
      <c r="E1523">
        <v>85842</v>
      </c>
      <c r="F1523">
        <v>12157</v>
      </c>
      <c r="G1523">
        <v>73685</v>
      </c>
      <c r="H1523">
        <v>144</v>
      </c>
      <c r="I1523">
        <v>846</v>
      </c>
      <c r="J1523">
        <v>4724</v>
      </c>
      <c r="K1523">
        <v>6443</v>
      </c>
      <c r="L1523">
        <v>17293</v>
      </c>
      <c r="M1523">
        <v>46137</v>
      </c>
      <c r="N1523">
        <v>10255</v>
      </c>
    </row>
    <row r="1524" spans="2:14" x14ac:dyDescent="0.2">
      <c r="B1524" s="5" t="s">
        <v>275</v>
      </c>
      <c r="C1524">
        <v>1994</v>
      </c>
      <c r="D1524">
        <v>1457000</v>
      </c>
      <c r="E1524">
        <v>97290</v>
      </c>
      <c r="F1524">
        <v>14597</v>
      </c>
      <c r="G1524">
        <v>82693</v>
      </c>
      <c r="H1524">
        <v>170</v>
      </c>
      <c r="I1524">
        <v>1001</v>
      </c>
      <c r="J1524">
        <v>5134</v>
      </c>
      <c r="K1524">
        <v>8292</v>
      </c>
      <c r="L1524">
        <v>19735</v>
      </c>
      <c r="M1524">
        <v>51893</v>
      </c>
      <c r="N1524">
        <v>11065</v>
      </c>
    </row>
    <row r="1525" spans="2:14" x14ac:dyDescent="0.2">
      <c r="B1525" s="5" t="s">
        <v>275</v>
      </c>
      <c r="C1525">
        <v>1995</v>
      </c>
      <c r="D1525">
        <v>1530000</v>
      </c>
      <c r="E1525">
        <v>100664</v>
      </c>
      <c r="F1525">
        <v>14461</v>
      </c>
      <c r="G1525">
        <v>86203</v>
      </c>
      <c r="H1525">
        <v>163</v>
      </c>
      <c r="I1525">
        <v>937</v>
      </c>
      <c r="J1525">
        <v>4966</v>
      </c>
      <c r="K1525">
        <v>8395</v>
      </c>
      <c r="L1525">
        <v>20235</v>
      </c>
      <c r="M1525">
        <v>54563</v>
      </c>
      <c r="N1525">
        <v>11405</v>
      </c>
    </row>
    <row r="1526" spans="2:14" x14ac:dyDescent="0.2">
      <c r="B1526" s="5" t="s">
        <v>275</v>
      </c>
      <c r="C1526">
        <v>1996</v>
      </c>
      <c r="D1526">
        <v>1603000</v>
      </c>
      <c r="E1526">
        <v>96052</v>
      </c>
      <c r="F1526">
        <v>13005</v>
      </c>
      <c r="G1526">
        <v>83047</v>
      </c>
      <c r="H1526">
        <v>220</v>
      </c>
      <c r="I1526">
        <v>856</v>
      </c>
      <c r="J1526">
        <v>4931</v>
      </c>
      <c r="K1526">
        <v>6998</v>
      </c>
      <c r="L1526">
        <v>19558</v>
      </c>
      <c r="M1526">
        <v>52295</v>
      </c>
      <c r="N1526">
        <v>11194</v>
      </c>
    </row>
    <row r="1527" spans="2:14" x14ac:dyDescent="0.2">
      <c r="B1527" s="5" t="s">
        <v>275</v>
      </c>
      <c r="C1527">
        <v>1997</v>
      </c>
      <c r="D1527">
        <v>1677000</v>
      </c>
      <c r="E1527">
        <v>101702</v>
      </c>
      <c r="F1527">
        <v>13395</v>
      </c>
      <c r="G1527">
        <v>88307</v>
      </c>
      <c r="H1527">
        <v>187</v>
      </c>
      <c r="I1527">
        <v>1005</v>
      </c>
      <c r="J1527">
        <v>5071</v>
      </c>
      <c r="K1527">
        <v>7132</v>
      </c>
      <c r="L1527">
        <v>21975</v>
      </c>
      <c r="M1527">
        <v>53112</v>
      </c>
      <c r="N1527">
        <v>13220</v>
      </c>
    </row>
    <row r="1528" spans="2:14" x14ac:dyDescent="0.2">
      <c r="B1528" s="5" t="s">
        <v>275</v>
      </c>
      <c r="C1528">
        <v>1998</v>
      </c>
      <c r="D1528">
        <v>1747000</v>
      </c>
      <c r="E1528">
        <v>92250</v>
      </c>
      <c r="F1528">
        <v>11244</v>
      </c>
      <c r="G1528">
        <v>81006</v>
      </c>
      <c r="H1528">
        <v>170</v>
      </c>
      <c r="I1528">
        <v>911</v>
      </c>
      <c r="J1528">
        <v>4453</v>
      </c>
      <c r="K1528">
        <v>5710</v>
      </c>
      <c r="L1528">
        <v>19873</v>
      </c>
      <c r="M1528">
        <v>47367</v>
      </c>
      <c r="N1528">
        <v>13766</v>
      </c>
    </row>
    <row r="1529" spans="2:14" x14ac:dyDescent="0.2">
      <c r="B1529" s="5" t="s">
        <v>275</v>
      </c>
      <c r="C1529">
        <v>1999</v>
      </c>
      <c r="D1529">
        <v>1809253</v>
      </c>
      <c r="E1529">
        <v>84185</v>
      </c>
      <c r="F1529">
        <v>10311</v>
      </c>
      <c r="G1529">
        <v>73874</v>
      </c>
      <c r="H1529">
        <v>165</v>
      </c>
      <c r="I1529">
        <v>943</v>
      </c>
      <c r="J1529">
        <v>4209</v>
      </c>
      <c r="K1529">
        <v>4994</v>
      </c>
      <c r="L1529">
        <v>17613</v>
      </c>
      <c r="M1529">
        <v>43167</v>
      </c>
      <c r="N1529">
        <v>13094</v>
      </c>
    </row>
    <row r="1530" spans="2:14" x14ac:dyDescent="0.2">
      <c r="B1530" s="5" t="s">
        <v>275</v>
      </c>
      <c r="C1530">
        <v>2000</v>
      </c>
      <c r="D1530">
        <v>1998257</v>
      </c>
      <c r="E1530">
        <v>85297</v>
      </c>
      <c r="F1530">
        <v>10474</v>
      </c>
      <c r="G1530">
        <v>74823</v>
      </c>
      <c r="H1530">
        <v>129</v>
      </c>
      <c r="I1530">
        <v>860</v>
      </c>
      <c r="J1530">
        <v>4543</v>
      </c>
      <c r="K1530">
        <v>4942</v>
      </c>
      <c r="L1530">
        <v>17526</v>
      </c>
      <c r="M1530">
        <v>44125</v>
      </c>
      <c r="N1530">
        <v>13172</v>
      </c>
    </row>
    <row r="1531" spans="2:14" x14ac:dyDescent="0.2">
      <c r="B1531" s="5" t="s">
        <v>275</v>
      </c>
      <c r="C1531">
        <v>2001</v>
      </c>
      <c r="D1531">
        <v>2106074</v>
      </c>
      <c r="E1531">
        <v>89845</v>
      </c>
      <c r="F1531">
        <v>12359</v>
      </c>
      <c r="G1531">
        <v>77486</v>
      </c>
      <c r="H1531">
        <v>180</v>
      </c>
      <c r="I1531">
        <v>883</v>
      </c>
      <c r="J1531">
        <v>4932</v>
      </c>
      <c r="K1531">
        <v>6364</v>
      </c>
      <c r="L1531">
        <v>17711</v>
      </c>
      <c r="M1531">
        <v>45073</v>
      </c>
      <c r="N1531">
        <v>14702</v>
      </c>
    </row>
    <row r="1532" spans="2:14" x14ac:dyDescent="0.2">
      <c r="B1532" s="5" t="s">
        <v>275</v>
      </c>
      <c r="C1532">
        <v>2002</v>
      </c>
      <c r="D1532">
        <v>2173491</v>
      </c>
      <c r="E1532">
        <v>97752</v>
      </c>
      <c r="F1532">
        <v>13856</v>
      </c>
      <c r="G1532">
        <v>83896</v>
      </c>
      <c r="H1532">
        <v>181</v>
      </c>
      <c r="I1532">
        <v>928</v>
      </c>
      <c r="J1532">
        <v>5118</v>
      </c>
      <c r="K1532">
        <v>7629</v>
      </c>
      <c r="L1532">
        <v>18951</v>
      </c>
      <c r="M1532">
        <v>47459</v>
      </c>
      <c r="N1532">
        <v>17486</v>
      </c>
    </row>
    <row r="1533" spans="2:14" x14ac:dyDescent="0.2">
      <c r="B1533" s="5" t="s">
        <v>275</v>
      </c>
      <c r="C1533">
        <v>2003</v>
      </c>
      <c r="D1533">
        <v>2241154</v>
      </c>
      <c r="E1533">
        <v>109874</v>
      </c>
      <c r="F1533">
        <v>13765</v>
      </c>
      <c r="G1533">
        <v>96109</v>
      </c>
      <c r="H1533">
        <v>197</v>
      </c>
      <c r="I1533">
        <v>874</v>
      </c>
      <c r="J1533">
        <v>5162</v>
      </c>
      <c r="K1533">
        <v>7532</v>
      </c>
      <c r="L1533">
        <v>21977</v>
      </c>
      <c r="M1533">
        <v>53294</v>
      </c>
      <c r="N1533">
        <v>20838</v>
      </c>
    </row>
    <row r="1534" spans="2:14" x14ac:dyDescent="0.2">
      <c r="B1534" s="5" t="s">
        <v>275</v>
      </c>
      <c r="C1534">
        <v>2004</v>
      </c>
      <c r="D1534">
        <v>2334771</v>
      </c>
      <c r="E1534">
        <v>112594</v>
      </c>
      <c r="F1534">
        <v>14379</v>
      </c>
      <c r="G1534">
        <v>98215</v>
      </c>
      <c r="H1534">
        <v>172</v>
      </c>
      <c r="I1534">
        <v>954</v>
      </c>
      <c r="J1534">
        <v>4905</v>
      </c>
      <c r="K1534">
        <v>8348</v>
      </c>
      <c r="L1534">
        <v>23142</v>
      </c>
      <c r="M1534">
        <v>52438</v>
      </c>
      <c r="N1534">
        <v>22635</v>
      </c>
    </row>
    <row r="1535" spans="2:14" x14ac:dyDescent="0.2">
      <c r="B1535" s="5" t="s">
        <v>276</v>
      </c>
      <c r="C1535">
        <v>1960</v>
      </c>
      <c r="D1535">
        <v>18073000</v>
      </c>
      <c r="E1535">
        <v>554050</v>
      </c>
      <c r="F1535">
        <v>58802</v>
      </c>
      <c r="G1535">
        <v>495248</v>
      </c>
      <c r="H1535">
        <v>836</v>
      </c>
      <c r="I1535">
        <v>2320</v>
      </c>
      <c r="J1535">
        <v>28182</v>
      </c>
      <c r="K1535">
        <v>27464</v>
      </c>
      <c r="L1535">
        <v>183443</v>
      </c>
      <c r="M1535">
        <v>253353</v>
      </c>
      <c r="N1535">
        <v>58452</v>
      </c>
    </row>
    <row r="1536" spans="2:14" x14ac:dyDescent="0.2">
      <c r="B1536" s="5" t="s">
        <v>276</v>
      </c>
      <c r="C1536">
        <v>1961</v>
      </c>
      <c r="D1536">
        <v>18073000</v>
      </c>
      <c r="E1536">
        <v>554050</v>
      </c>
      <c r="F1536">
        <v>58802</v>
      </c>
      <c r="G1536">
        <v>495248</v>
      </c>
      <c r="H1536">
        <v>836</v>
      </c>
      <c r="I1536">
        <v>2320</v>
      </c>
      <c r="J1536">
        <v>28182</v>
      </c>
      <c r="K1536">
        <v>27464</v>
      </c>
      <c r="L1536">
        <v>183443</v>
      </c>
      <c r="M1536">
        <v>253353</v>
      </c>
      <c r="N1536">
        <v>58452</v>
      </c>
    </row>
    <row r="1537" spans="2:14" x14ac:dyDescent="0.2">
      <c r="B1537" s="5" t="s">
        <v>276</v>
      </c>
      <c r="C1537">
        <v>1962</v>
      </c>
      <c r="D1537">
        <v>18073000</v>
      </c>
      <c r="E1537">
        <v>554050</v>
      </c>
      <c r="F1537">
        <v>58802</v>
      </c>
      <c r="G1537">
        <v>495248</v>
      </c>
      <c r="H1537">
        <v>836</v>
      </c>
      <c r="I1537">
        <v>2320</v>
      </c>
      <c r="J1537">
        <v>28182</v>
      </c>
      <c r="K1537">
        <v>27464</v>
      </c>
      <c r="L1537">
        <v>183443</v>
      </c>
      <c r="M1537">
        <v>253353</v>
      </c>
      <c r="N1537">
        <v>58452</v>
      </c>
    </row>
    <row r="1538" spans="2:14" x14ac:dyDescent="0.2">
      <c r="B1538" s="5" t="s">
        <v>276</v>
      </c>
      <c r="C1538">
        <v>1963</v>
      </c>
      <c r="D1538">
        <v>18073000</v>
      </c>
      <c r="E1538">
        <v>554050</v>
      </c>
      <c r="F1538">
        <v>58802</v>
      </c>
      <c r="G1538">
        <v>495248</v>
      </c>
      <c r="H1538">
        <v>836</v>
      </c>
      <c r="I1538">
        <v>2320</v>
      </c>
      <c r="J1538">
        <v>28182</v>
      </c>
      <c r="K1538">
        <v>27464</v>
      </c>
      <c r="L1538">
        <v>183443</v>
      </c>
      <c r="M1538">
        <v>253353</v>
      </c>
      <c r="N1538">
        <v>58452</v>
      </c>
    </row>
    <row r="1539" spans="2:14" x14ac:dyDescent="0.2">
      <c r="B1539" s="5" t="s">
        <v>276</v>
      </c>
      <c r="C1539">
        <v>1964</v>
      </c>
      <c r="D1539">
        <v>18073000</v>
      </c>
      <c r="E1539">
        <v>554050</v>
      </c>
      <c r="F1539">
        <v>58802</v>
      </c>
      <c r="G1539">
        <v>495248</v>
      </c>
      <c r="H1539">
        <v>836</v>
      </c>
      <c r="I1539">
        <v>2320</v>
      </c>
      <c r="J1539">
        <v>28182</v>
      </c>
      <c r="K1539">
        <v>27464</v>
      </c>
      <c r="L1539">
        <v>183443</v>
      </c>
      <c r="M1539">
        <v>253353</v>
      </c>
      <c r="N1539">
        <v>58452</v>
      </c>
    </row>
    <row r="1540" spans="2:14" x14ac:dyDescent="0.2">
      <c r="B1540" s="5" t="s">
        <v>276</v>
      </c>
      <c r="C1540">
        <v>1965</v>
      </c>
      <c r="D1540">
        <v>18073000</v>
      </c>
      <c r="E1540">
        <v>554050</v>
      </c>
      <c r="F1540">
        <v>58802</v>
      </c>
      <c r="G1540">
        <v>495248</v>
      </c>
      <c r="H1540">
        <v>836</v>
      </c>
      <c r="I1540">
        <v>2320</v>
      </c>
      <c r="J1540">
        <v>28182</v>
      </c>
      <c r="K1540">
        <v>27464</v>
      </c>
      <c r="L1540">
        <v>183443</v>
      </c>
      <c r="M1540">
        <v>253353</v>
      </c>
      <c r="N1540">
        <v>58452</v>
      </c>
    </row>
    <row r="1541" spans="2:14" x14ac:dyDescent="0.2">
      <c r="B1541" s="5" t="s">
        <v>276</v>
      </c>
      <c r="C1541">
        <v>1966</v>
      </c>
      <c r="D1541">
        <v>18258000</v>
      </c>
      <c r="E1541">
        <v>609465</v>
      </c>
      <c r="F1541">
        <v>62561</v>
      </c>
      <c r="G1541">
        <v>546904</v>
      </c>
      <c r="H1541">
        <v>882</v>
      </c>
      <c r="I1541">
        <v>2439</v>
      </c>
      <c r="J1541">
        <v>30098</v>
      </c>
      <c r="K1541">
        <v>29142</v>
      </c>
      <c r="L1541">
        <v>196127</v>
      </c>
      <c r="M1541">
        <v>286409</v>
      </c>
      <c r="N1541">
        <v>64368</v>
      </c>
    </row>
    <row r="1542" spans="2:14" x14ac:dyDescent="0.2">
      <c r="B1542" s="5" t="s">
        <v>276</v>
      </c>
      <c r="C1542">
        <v>1967</v>
      </c>
      <c r="D1542">
        <v>18336000</v>
      </c>
      <c r="E1542">
        <v>692528</v>
      </c>
      <c r="F1542">
        <v>75124</v>
      </c>
      <c r="G1542">
        <v>617404</v>
      </c>
      <c r="H1542">
        <v>996</v>
      </c>
      <c r="I1542">
        <v>2665</v>
      </c>
      <c r="J1542">
        <v>40202</v>
      </c>
      <c r="K1542">
        <v>31261</v>
      </c>
      <c r="L1542">
        <v>219157</v>
      </c>
      <c r="M1542">
        <v>314472</v>
      </c>
      <c r="N1542">
        <v>83775</v>
      </c>
    </row>
    <row r="1543" spans="2:14" x14ac:dyDescent="0.2">
      <c r="B1543" s="5" t="s">
        <v>276</v>
      </c>
      <c r="C1543">
        <v>1968</v>
      </c>
      <c r="D1543">
        <v>18113000</v>
      </c>
      <c r="E1543">
        <v>829453</v>
      </c>
      <c r="F1543">
        <v>98515</v>
      </c>
      <c r="G1543">
        <v>730938</v>
      </c>
      <c r="H1543">
        <v>1185</v>
      </c>
      <c r="I1543">
        <v>2527</v>
      </c>
      <c r="J1543">
        <v>59857</v>
      </c>
      <c r="K1543">
        <v>34946</v>
      </c>
      <c r="L1543">
        <v>250918</v>
      </c>
      <c r="M1543">
        <v>375143</v>
      </c>
      <c r="N1543">
        <v>104877</v>
      </c>
    </row>
    <row r="1544" spans="2:14" x14ac:dyDescent="0.2">
      <c r="B1544" s="5" t="s">
        <v>276</v>
      </c>
      <c r="C1544">
        <v>1969</v>
      </c>
      <c r="D1544">
        <v>18321000</v>
      </c>
      <c r="E1544">
        <v>837210</v>
      </c>
      <c r="F1544">
        <v>105870</v>
      </c>
      <c r="G1544">
        <v>731340</v>
      </c>
      <c r="H1544">
        <v>1324</v>
      </c>
      <c r="I1544">
        <v>2902</v>
      </c>
      <c r="J1544">
        <v>64754</v>
      </c>
      <c r="K1544">
        <v>36890</v>
      </c>
      <c r="L1544">
        <v>248477</v>
      </c>
      <c r="M1544">
        <v>367463</v>
      </c>
      <c r="N1544">
        <v>115400</v>
      </c>
    </row>
    <row r="1545" spans="2:14" x14ac:dyDescent="0.2">
      <c r="B1545" s="5" t="s">
        <v>276</v>
      </c>
      <c r="C1545">
        <v>1970</v>
      </c>
      <c r="D1545">
        <v>18190740</v>
      </c>
      <c r="E1545">
        <v>904314</v>
      </c>
      <c r="F1545">
        <v>124613</v>
      </c>
      <c r="G1545">
        <v>779701</v>
      </c>
      <c r="H1545">
        <v>1444</v>
      </c>
      <c r="I1545">
        <v>2875</v>
      </c>
      <c r="J1545">
        <v>81149</v>
      </c>
      <c r="K1545">
        <v>39145</v>
      </c>
      <c r="L1545">
        <v>267474</v>
      </c>
      <c r="M1545">
        <v>386553</v>
      </c>
      <c r="N1545">
        <v>125674</v>
      </c>
    </row>
    <row r="1546" spans="2:14" x14ac:dyDescent="0.2">
      <c r="B1546" s="5" t="s">
        <v>276</v>
      </c>
      <c r="C1546">
        <v>1971</v>
      </c>
      <c r="D1546">
        <v>18391000</v>
      </c>
      <c r="E1546">
        <v>935022</v>
      </c>
      <c r="F1546">
        <v>145048</v>
      </c>
      <c r="G1546">
        <v>789974</v>
      </c>
      <c r="H1546">
        <v>1823</v>
      </c>
      <c r="I1546">
        <v>3225</v>
      </c>
      <c r="J1546">
        <v>97682</v>
      </c>
      <c r="K1546">
        <v>42318</v>
      </c>
      <c r="L1546">
        <v>273704</v>
      </c>
      <c r="M1546">
        <v>388612</v>
      </c>
      <c r="N1546">
        <v>127658</v>
      </c>
    </row>
    <row r="1547" spans="2:14" x14ac:dyDescent="0.2">
      <c r="B1547" s="5" t="s">
        <v>276</v>
      </c>
      <c r="C1547">
        <v>1972</v>
      </c>
      <c r="D1547">
        <v>18366000</v>
      </c>
      <c r="E1547">
        <v>804605</v>
      </c>
      <c r="F1547">
        <v>138542</v>
      </c>
      <c r="G1547">
        <v>666063</v>
      </c>
      <c r="H1547">
        <v>2026</v>
      </c>
      <c r="I1547">
        <v>4199</v>
      </c>
      <c r="J1547">
        <v>86391</v>
      </c>
      <c r="K1547">
        <v>45926</v>
      </c>
      <c r="L1547">
        <v>239886</v>
      </c>
      <c r="M1547">
        <v>321096</v>
      </c>
      <c r="N1547">
        <v>105081</v>
      </c>
    </row>
    <row r="1548" spans="2:14" x14ac:dyDescent="0.2">
      <c r="B1548" s="5" t="s">
        <v>276</v>
      </c>
      <c r="C1548">
        <v>1973</v>
      </c>
      <c r="D1548">
        <v>18265000</v>
      </c>
      <c r="E1548">
        <v>814349</v>
      </c>
      <c r="F1548">
        <v>135468</v>
      </c>
      <c r="G1548">
        <v>678881</v>
      </c>
      <c r="H1548">
        <v>2040</v>
      </c>
      <c r="I1548">
        <v>4852</v>
      </c>
      <c r="J1548">
        <v>80795</v>
      </c>
      <c r="K1548">
        <v>47781</v>
      </c>
      <c r="L1548">
        <v>246246</v>
      </c>
      <c r="M1548">
        <v>320307</v>
      </c>
      <c r="N1548">
        <v>112328</v>
      </c>
    </row>
    <row r="1549" spans="2:14" x14ac:dyDescent="0.2">
      <c r="B1549" s="5" t="s">
        <v>276</v>
      </c>
      <c r="C1549">
        <v>1974</v>
      </c>
      <c r="D1549">
        <v>18111000</v>
      </c>
      <c r="E1549">
        <v>911703</v>
      </c>
      <c r="F1549">
        <v>145427</v>
      </c>
      <c r="G1549">
        <v>766276</v>
      </c>
      <c r="H1549">
        <v>1919</v>
      </c>
      <c r="I1549">
        <v>5240</v>
      </c>
      <c r="J1549">
        <v>86814</v>
      </c>
      <c r="K1549">
        <v>51454</v>
      </c>
      <c r="L1549">
        <v>271824</v>
      </c>
      <c r="M1549">
        <v>390357</v>
      </c>
      <c r="N1549">
        <v>104095</v>
      </c>
    </row>
    <row r="1550" spans="2:14" x14ac:dyDescent="0.2">
      <c r="B1550" s="5" t="s">
        <v>276</v>
      </c>
      <c r="C1550">
        <v>1975</v>
      </c>
      <c r="D1550">
        <v>18120000</v>
      </c>
      <c r="E1550">
        <v>1021197</v>
      </c>
      <c r="F1550">
        <v>155187</v>
      </c>
      <c r="G1550">
        <v>866010</v>
      </c>
      <c r="H1550">
        <v>1996</v>
      </c>
      <c r="I1550">
        <v>5099</v>
      </c>
      <c r="J1550">
        <v>93499</v>
      </c>
      <c r="K1550">
        <v>54593</v>
      </c>
      <c r="L1550">
        <v>301996</v>
      </c>
      <c r="M1550">
        <v>447740</v>
      </c>
      <c r="N1550">
        <v>116274</v>
      </c>
    </row>
    <row r="1551" spans="2:14" x14ac:dyDescent="0.2">
      <c r="B1551" s="5" t="s">
        <v>276</v>
      </c>
      <c r="C1551">
        <v>1976</v>
      </c>
      <c r="D1551">
        <v>18084000</v>
      </c>
      <c r="E1551">
        <v>1125739</v>
      </c>
      <c r="F1551">
        <v>156988</v>
      </c>
      <c r="G1551">
        <v>968751</v>
      </c>
      <c r="H1551">
        <v>1969</v>
      </c>
      <c r="I1551">
        <v>4663</v>
      </c>
      <c r="J1551">
        <v>95718</v>
      </c>
      <c r="K1551">
        <v>54638</v>
      </c>
      <c r="L1551">
        <v>318919</v>
      </c>
      <c r="M1551">
        <v>516328</v>
      </c>
      <c r="N1551">
        <v>133504</v>
      </c>
    </row>
    <row r="1552" spans="2:14" x14ac:dyDescent="0.2">
      <c r="B1552" s="5" t="s">
        <v>276</v>
      </c>
      <c r="C1552">
        <v>1977</v>
      </c>
      <c r="D1552">
        <v>17924000</v>
      </c>
      <c r="E1552">
        <v>1091144</v>
      </c>
      <c r="F1552">
        <v>149087</v>
      </c>
      <c r="G1552">
        <v>942057</v>
      </c>
      <c r="H1552">
        <v>1919</v>
      </c>
      <c r="I1552">
        <v>5272</v>
      </c>
      <c r="J1552">
        <v>84703</v>
      </c>
      <c r="K1552">
        <v>57193</v>
      </c>
      <c r="L1552">
        <v>309735</v>
      </c>
      <c r="M1552">
        <v>498653</v>
      </c>
      <c r="N1552">
        <v>133669</v>
      </c>
    </row>
    <row r="1553" spans="2:14" x14ac:dyDescent="0.2">
      <c r="B1553" s="5" t="s">
        <v>276</v>
      </c>
      <c r="C1553">
        <v>1978</v>
      </c>
      <c r="D1553">
        <v>17748000</v>
      </c>
      <c r="E1553">
        <v>1027993</v>
      </c>
      <c r="F1553">
        <v>149257</v>
      </c>
      <c r="G1553">
        <v>878736</v>
      </c>
      <c r="H1553">
        <v>1820</v>
      </c>
      <c r="I1553">
        <v>5168</v>
      </c>
      <c r="J1553">
        <v>83785</v>
      </c>
      <c r="K1553">
        <v>58484</v>
      </c>
      <c r="L1553">
        <v>292956</v>
      </c>
      <c r="M1553">
        <v>466516</v>
      </c>
      <c r="N1553">
        <v>119264</v>
      </c>
    </row>
    <row r="1554" spans="2:14" x14ac:dyDescent="0.2">
      <c r="B1554" s="5" t="s">
        <v>276</v>
      </c>
      <c r="C1554">
        <v>1979</v>
      </c>
      <c r="D1554">
        <v>17649000</v>
      </c>
      <c r="E1554">
        <v>1095140</v>
      </c>
      <c r="F1554">
        <v>161906</v>
      </c>
      <c r="G1554">
        <v>933234</v>
      </c>
      <c r="H1554">
        <v>2092</v>
      </c>
      <c r="I1554">
        <v>5394</v>
      </c>
      <c r="J1554">
        <v>93471</v>
      </c>
      <c r="K1554">
        <v>60949</v>
      </c>
      <c r="L1554">
        <v>308302</v>
      </c>
      <c r="M1554">
        <v>500589</v>
      </c>
      <c r="N1554">
        <v>124343</v>
      </c>
    </row>
    <row r="1555" spans="2:14" x14ac:dyDescent="0.2">
      <c r="B1555" s="5" t="s">
        <v>276</v>
      </c>
      <c r="C1555">
        <v>1980</v>
      </c>
      <c r="D1555">
        <v>17506690</v>
      </c>
      <c r="E1555">
        <v>1209984</v>
      </c>
      <c r="F1555">
        <v>180235</v>
      </c>
      <c r="G1555">
        <v>1029749</v>
      </c>
      <c r="H1555">
        <v>2228</v>
      </c>
      <c r="I1555">
        <v>5405</v>
      </c>
      <c r="J1555">
        <v>112273</v>
      </c>
      <c r="K1555">
        <v>60329</v>
      </c>
      <c r="L1555">
        <v>360925</v>
      </c>
      <c r="M1555">
        <v>535783</v>
      </c>
      <c r="N1555">
        <v>133041</v>
      </c>
    </row>
    <row r="1556" spans="2:14" x14ac:dyDescent="0.2">
      <c r="B1556" s="5" t="s">
        <v>276</v>
      </c>
      <c r="C1556">
        <v>1981</v>
      </c>
      <c r="D1556">
        <v>17594000</v>
      </c>
      <c r="E1556">
        <v>1214935</v>
      </c>
      <c r="F1556">
        <v>188178</v>
      </c>
      <c r="G1556">
        <v>1026757</v>
      </c>
      <c r="H1556">
        <v>2166</v>
      </c>
      <c r="I1556">
        <v>5479</v>
      </c>
      <c r="J1556">
        <v>120344</v>
      </c>
      <c r="K1556">
        <v>60189</v>
      </c>
      <c r="L1556">
        <v>350422</v>
      </c>
      <c r="M1556">
        <v>539486</v>
      </c>
      <c r="N1556">
        <v>136849</v>
      </c>
    </row>
    <row r="1557" spans="2:14" x14ac:dyDescent="0.2">
      <c r="B1557" s="5" t="s">
        <v>276</v>
      </c>
      <c r="C1557">
        <v>1982</v>
      </c>
      <c r="D1557">
        <v>17659000</v>
      </c>
      <c r="E1557">
        <v>1142202</v>
      </c>
      <c r="F1557">
        <v>174833</v>
      </c>
      <c r="G1557">
        <v>967369</v>
      </c>
      <c r="H1557">
        <v>2013</v>
      </c>
      <c r="I1557">
        <v>5159</v>
      </c>
      <c r="J1557">
        <v>107843</v>
      </c>
      <c r="K1557">
        <v>59818</v>
      </c>
      <c r="L1557">
        <v>295245</v>
      </c>
      <c r="M1557">
        <v>534244</v>
      </c>
      <c r="N1557">
        <v>137880</v>
      </c>
    </row>
    <row r="1558" spans="2:14" x14ac:dyDescent="0.2">
      <c r="B1558" s="5" t="s">
        <v>276</v>
      </c>
      <c r="C1558">
        <v>1983</v>
      </c>
      <c r="D1558">
        <v>17667000</v>
      </c>
      <c r="E1558">
        <v>1042811</v>
      </c>
      <c r="F1558">
        <v>161489</v>
      </c>
      <c r="G1558">
        <v>881322</v>
      </c>
      <c r="H1558">
        <v>1958</v>
      </c>
      <c r="I1558">
        <v>5296</v>
      </c>
      <c r="J1558">
        <v>94783</v>
      </c>
      <c r="K1558">
        <v>59452</v>
      </c>
      <c r="L1558">
        <v>249115</v>
      </c>
      <c r="M1558">
        <v>504346</v>
      </c>
      <c r="N1558">
        <v>127861</v>
      </c>
    </row>
    <row r="1559" spans="2:14" x14ac:dyDescent="0.2">
      <c r="B1559" s="5" t="s">
        <v>276</v>
      </c>
      <c r="C1559">
        <v>1984</v>
      </c>
      <c r="D1559">
        <v>17735000</v>
      </c>
      <c r="E1559">
        <v>989126</v>
      </c>
      <c r="F1559">
        <v>162157</v>
      </c>
      <c r="G1559">
        <v>826969</v>
      </c>
      <c r="H1559">
        <v>1786</v>
      </c>
      <c r="I1559">
        <v>5599</v>
      </c>
      <c r="J1559">
        <v>89900</v>
      </c>
      <c r="K1559">
        <v>64872</v>
      </c>
      <c r="L1559">
        <v>222956</v>
      </c>
      <c r="M1559">
        <v>488621</v>
      </c>
      <c r="N1559">
        <v>115392</v>
      </c>
    </row>
    <row r="1560" spans="2:14" x14ac:dyDescent="0.2">
      <c r="B1560" s="5" t="s">
        <v>276</v>
      </c>
      <c r="C1560">
        <v>1985</v>
      </c>
      <c r="D1560">
        <v>17783000</v>
      </c>
      <c r="E1560">
        <v>993811</v>
      </c>
      <c r="F1560">
        <v>165365</v>
      </c>
      <c r="G1560">
        <v>828446</v>
      </c>
      <c r="H1560">
        <v>1683</v>
      </c>
      <c r="I1560">
        <v>5706</v>
      </c>
      <c r="J1560">
        <v>89706</v>
      </c>
      <c r="K1560">
        <v>68270</v>
      </c>
      <c r="L1560">
        <v>219633</v>
      </c>
      <c r="M1560">
        <v>502276</v>
      </c>
      <c r="N1560">
        <v>106537</v>
      </c>
    </row>
    <row r="1561" spans="2:14" x14ac:dyDescent="0.2">
      <c r="B1561" s="5" t="s">
        <v>276</v>
      </c>
      <c r="C1561">
        <v>1986</v>
      </c>
      <c r="D1561">
        <v>17772000</v>
      </c>
      <c r="E1561">
        <v>1025037</v>
      </c>
      <c r="F1561">
        <v>175210</v>
      </c>
      <c r="G1561">
        <v>849827</v>
      </c>
      <c r="H1561">
        <v>1907</v>
      </c>
      <c r="I1561">
        <v>5415</v>
      </c>
      <c r="J1561">
        <v>91360</v>
      </c>
      <c r="K1561">
        <v>76528</v>
      </c>
      <c r="L1561">
        <v>217010</v>
      </c>
      <c r="M1561">
        <v>519570</v>
      </c>
      <c r="N1561">
        <v>113247</v>
      </c>
    </row>
    <row r="1562" spans="2:14" x14ac:dyDescent="0.2">
      <c r="B1562" s="5" t="s">
        <v>276</v>
      </c>
      <c r="C1562">
        <v>1987</v>
      </c>
      <c r="D1562">
        <v>17825000</v>
      </c>
      <c r="E1562">
        <v>1061021</v>
      </c>
      <c r="F1562">
        <v>179691</v>
      </c>
      <c r="G1562">
        <v>881330</v>
      </c>
      <c r="H1562">
        <v>2016</v>
      </c>
      <c r="I1562">
        <v>5537</v>
      </c>
      <c r="J1562">
        <v>89721</v>
      </c>
      <c r="K1562">
        <v>82417</v>
      </c>
      <c r="L1562">
        <v>216826</v>
      </c>
      <c r="M1562">
        <v>539175</v>
      </c>
      <c r="N1562">
        <v>125329</v>
      </c>
    </row>
    <row r="1563" spans="2:14" x14ac:dyDescent="0.2">
      <c r="B1563" s="5" t="s">
        <v>276</v>
      </c>
      <c r="C1563">
        <v>1988</v>
      </c>
      <c r="D1563">
        <v>17898000</v>
      </c>
      <c r="E1563">
        <v>1129241</v>
      </c>
      <c r="F1563">
        <v>196396</v>
      </c>
      <c r="G1563">
        <v>932845</v>
      </c>
      <c r="H1563">
        <v>2244</v>
      </c>
      <c r="I1563">
        <v>5479</v>
      </c>
      <c r="J1563">
        <v>97434</v>
      </c>
      <c r="K1563">
        <v>91239</v>
      </c>
      <c r="L1563">
        <v>218060</v>
      </c>
      <c r="M1563">
        <v>560887</v>
      </c>
      <c r="N1563">
        <v>153898</v>
      </c>
    </row>
    <row r="1564" spans="2:14" x14ac:dyDescent="0.2">
      <c r="B1564" s="5" t="s">
        <v>276</v>
      </c>
      <c r="C1564">
        <v>1989</v>
      </c>
      <c r="D1564">
        <v>17950000</v>
      </c>
      <c r="E1564">
        <v>1129638</v>
      </c>
      <c r="F1564">
        <v>203042</v>
      </c>
      <c r="G1564">
        <v>926596</v>
      </c>
      <c r="H1564">
        <v>2246</v>
      </c>
      <c r="I1564">
        <v>5242</v>
      </c>
      <c r="J1564">
        <v>103983</v>
      </c>
      <c r="K1564">
        <v>91571</v>
      </c>
      <c r="L1564">
        <v>211130</v>
      </c>
      <c r="M1564">
        <v>544459</v>
      </c>
      <c r="N1564">
        <v>171007</v>
      </c>
    </row>
    <row r="1565" spans="2:14" x14ac:dyDescent="0.2">
      <c r="B1565" s="5" t="s">
        <v>276</v>
      </c>
      <c r="C1565">
        <v>1990</v>
      </c>
      <c r="D1565">
        <v>17990455</v>
      </c>
      <c r="E1565">
        <v>1144874</v>
      </c>
      <c r="F1565">
        <v>212458</v>
      </c>
      <c r="G1565">
        <v>932416</v>
      </c>
      <c r="H1565">
        <v>2605</v>
      </c>
      <c r="I1565">
        <v>5368</v>
      </c>
      <c r="J1565">
        <v>112380</v>
      </c>
      <c r="K1565">
        <v>92105</v>
      </c>
      <c r="L1565">
        <v>208813</v>
      </c>
      <c r="M1565">
        <v>536012</v>
      </c>
      <c r="N1565">
        <v>187591</v>
      </c>
    </row>
    <row r="1566" spans="2:14" x14ac:dyDescent="0.2">
      <c r="B1566" s="5" t="s">
        <v>276</v>
      </c>
      <c r="C1566">
        <v>1991</v>
      </c>
      <c r="D1566">
        <v>18058000</v>
      </c>
      <c r="E1566">
        <v>1127651</v>
      </c>
      <c r="F1566">
        <v>210184</v>
      </c>
      <c r="G1566">
        <v>917467</v>
      </c>
      <c r="H1566">
        <v>2571</v>
      </c>
      <c r="I1566">
        <v>5085</v>
      </c>
      <c r="J1566">
        <v>112342</v>
      </c>
      <c r="K1566">
        <v>90186</v>
      </c>
      <c r="L1566">
        <v>204499</v>
      </c>
      <c r="M1566">
        <v>531681</v>
      </c>
      <c r="N1566">
        <v>181287</v>
      </c>
    </row>
    <row r="1567" spans="2:14" x14ac:dyDescent="0.2">
      <c r="B1567" s="5" t="s">
        <v>276</v>
      </c>
      <c r="C1567">
        <v>1992</v>
      </c>
      <c r="D1567">
        <v>18119000</v>
      </c>
      <c r="E1567">
        <v>1061489</v>
      </c>
      <c r="F1567">
        <v>203311</v>
      </c>
      <c r="G1567">
        <v>858178</v>
      </c>
      <c r="H1567">
        <v>2397</v>
      </c>
      <c r="I1567">
        <v>5152</v>
      </c>
      <c r="J1567">
        <v>108154</v>
      </c>
      <c r="K1567">
        <v>87608</v>
      </c>
      <c r="L1567">
        <v>193548</v>
      </c>
      <c r="M1567">
        <v>495708</v>
      </c>
      <c r="N1567">
        <v>168922</v>
      </c>
    </row>
    <row r="1568" spans="2:14" x14ac:dyDescent="0.2">
      <c r="B1568" s="5" t="s">
        <v>276</v>
      </c>
      <c r="C1568">
        <v>1993</v>
      </c>
      <c r="D1568">
        <v>18197000</v>
      </c>
      <c r="E1568">
        <v>1010176</v>
      </c>
      <c r="F1568">
        <v>195352</v>
      </c>
      <c r="G1568">
        <v>814824</v>
      </c>
      <c r="H1568">
        <v>2420</v>
      </c>
      <c r="I1568">
        <v>5008</v>
      </c>
      <c r="J1568">
        <v>102122</v>
      </c>
      <c r="K1568">
        <v>85802</v>
      </c>
      <c r="L1568">
        <v>181709</v>
      </c>
      <c r="M1568">
        <v>481166</v>
      </c>
      <c r="N1568">
        <v>151949</v>
      </c>
    </row>
    <row r="1569" spans="2:14" x14ac:dyDescent="0.2">
      <c r="B1569" s="5" t="s">
        <v>276</v>
      </c>
      <c r="C1569">
        <v>1994</v>
      </c>
      <c r="D1569">
        <v>18169000</v>
      </c>
      <c r="E1569">
        <v>921278</v>
      </c>
      <c r="F1569">
        <v>175433</v>
      </c>
      <c r="G1569">
        <v>745845</v>
      </c>
      <c r="H1569">
        <v>2016</v>
      </c>
      <c r="I1569">
        <v>4700</v>
      </c>
      <c r="J1569">
        <v>86617</v>
      </c>
      <c r="K1569">
        <v>82100</v>
      </c>
      <c r="L1569">
        <v>164650</v>
      </c>
      <c r="M1569">
        <v>452322</v>
      </c>
      <c r="N1569">
        <v>128873</v>
      </c>
    </row>
    <row r="1570" spans="2:14" x14ac:dyDescent="0.2">
      <c r="B1570" s="5" t="s">
        <v>276</v>
      </c>
      <c r="C1570">
        <v>1995</v>
      </c>
      <c r="D1570">
        <v>18136000</v>
      </c>
      <c r="E1570">
        <v>827025</v>
      </c>
      <c r="F1570">
        <v>152683</v>
      </c>
      <c r="G1570">
        <v>674342</v>
      </c>
      <c r="H1570">
        <v>1550</v>
      </c>
      <c r="I1570">
        <v>4290</v>
      </c>
      <c r="J1570">
        <v>72492</v>
      </c>
      <c r="K1570">
        <v>74351</v>
      </c>
      <c r="L1570">
        <v>146562</v>
      </c>
      <c r="M1570">
        <v>425184</v>
      </c>
      <c r="N1570">
        <v>102596</v>
      </c>
    </row>
    <row r="1571" spans="2:14" x14ac:dyDescent="0.2">
      <c r="B1571" s="5" t="s">
        <v>276</v>
      </c>
      <c r="C1571">
        <v>1996</v>
      </c>
      <c r="D1571">
        <v>18185000</v>
      </c>
      <c r="E1571">
        <v>751456</v>
      </c>
      <c r="F1571">
        <v>132206</v>
      </c>
      <c r="G1571">
        <v>619250</v>
      </c>
      <c r="H1571">
        <v>1353</v>
      </c>
      <c r="I1571">
        <v>4174</v>
      </c>
      <c r="J1571">
        <v>61822</v>
      </c>
      <c r="K1571">
        <v>64857</v>
      </c>
      <c r="L1571">
        <v>129828</v>
      </c>
      <c r="M1571">
        <v>399522</v>
      </c>
      <c r="N1571">
        <v>89900</v>
      </c>
    </row>
    <row r="1572" spans="2:14" x14ac:dyDescent="0.2">
      <c r="B1572" s="5" t="s">
        <v>276</v>
      </c>
      <c r="C1572">
        <v>1997</v>
      </c>
      <c r="D1572">
        <v>18137000</v>
      </c>
      <c r="E1572">
        <v>709328</v>
      </c>
      <c r="F1572">
        <v>124890</v>
      </c>
      <c r="G1572">
        <v>584438</v>
      </c>
      <c r="H1572">
        <v>1093</v>
      </c>
      <c r="I1572">
        <v>4075</v>
      </c>
      <c r="J1572">
        <v>56094</v>
      </c>
      <c r="K1572">
        <v>63628</v>
      </c>
      <c r="L1572">
        <v>118306</v>
      </c>
      <c r="M1572">
        <v>386435</v>
      </c>
      <c r="N1572">
        <v>79697</v>
      </c>
    </row>
    <row r="1573" spans="2:14" x14ac:dyDescent="0.2">
      <c r="B1573" s="5" t="s">
        <v>276</v>
      </c>
      <c r="C1573">
        <v>1998</v>
      </c>
      <c r="D1573">
        <v>18175000</v>
      </c>
      <c r="E1573">
        <v>652202</v>
      </c>
      <c r="F1573">
        <v>115915</v>
      </c>
      <c r="G1573">
        <v>536287</v>
      </c>
      <c r="H1573">
        <v>924</v>
      </c>
      <c r="I1573">
        <v>3843</v>
      </c>
      <c r="J1573">
        <v>49125</v>
      </c>
      <c r="K1573">
        <v>62023</v>
      </c>
      <c r="L1573">
        <v>104821</v>
      </c>
      <c r="M1573">
        <v>363295</v>
      </c>
      <c r="N1573">
        <v>68171</v>
      </c>
    </row>
    <row r="1574" spans="2:14" x14ac:dyDescent="0.2">
      <c r="B1574" s="5" t="s">
        <v>276</v>
      </c>
      <c r="C1574">
        <v>1999</v>
      </c>
      <c r="D1574">
        <v>18196601</v>
      </c>
      <c r="E1574">
        <v>596743</v>
      </c>
      <c r="F1574">
        <v>107147</v>
      </c>
      <c r="G1574">
        <v>489596</v>
      </c>
      <c r="H1574">
        <v>903</v>
      </c>
      <c r="I1574">
        <v>3563</v>
      </c>
      <c r="J1574">
        <v>43821</v>
      </c>
      <c r="K1574">
        <v>58860</v>
      </c>
      <c r="L1574">
        <v>93217</v>
      </c>
      <c r="M1574">
        <v>338118</v>
      </c>
      <c r="N1574">
        <v>58261</v>
      </c>
    </row>
    <row r="1575" spans="2:14" x14ac:dyDescent="0.2">
      <c r="B1575" s="5" t="s">
        <v>276</v>
      </c>
      <c r="C1575">
        <v>2000</v>
      </c>
      <c r="D1575">
        <v>18976457</v>
      </c>
      <c r="E1575">
        <v>588189</v>
      </c>
      <c r="F1575">
        <v>124890</v>
      </c>
      <c r="G1575">
        <v>483078</v>
      </c>
      <c r="H1575">
        <v>952</v>
      </c>
      <c r="I1575">
        <v>3530</v>
      </c>
      <c r="J1575">
        <v>40539</v>
      </c>
      <c r="K1575">
        <v>60090</v>
      </c>
      <c r="L1575">
        <v>87946</v>
      </c>
      <c r="M1575">
        <v>340901</v>
      </c>
      <c r="N1575">
        <v>54231</v>
      </c>
    </row>
    <row r="1576" spans="2:14" x14ac:dyDescent="0.2">
      <c r="B1576" s="5" t="s">
        <v>276</v>
      </c>
      <c r="C1576">
        <v>2001</v>
      </c>
      <c r="D1576">
        <v>19011378</v>
      </c>
      <c r="E1576">
        <v>556106</v>
      </c>
      <c r="F1576">
        <v>98103</v>
      </c>
      <c r="G1576">
        <v>458003</v>
      </c>
      <c r="H1576">
        <v>960</v>
      </c>
      <c r="I1576">
        <v>3546</v>
      </c>
      <c r="J1576">
        <v>36555</v>
      </c>
      <c r="K1576">
        <v>57042</v>
      </c>
      <c r="L1576">
        <v>80400</v>
      </c>
      <c r="M1576">
        <v>329316</v>
      </c>
      <c r="N1576">
        <v>48287</v>
      </c>
    </row>
    <row r="1577" spans="2:14" x14ac:dyDescent="0.2">
      <c r="B1577" s="5" t="s">
        <v>276</v>
      </c>
      <c r="C1577">
        <v>2002</v>
      </c>
      <c r="D1577">
        <v>19157532</v>
      </c>
      <c r="E1577">
        <v>537121</v>
      </c>
      <c r="F1577">
        <v>95030</v>
      </c>
      <c r="G1577">
        <v>442091</v>
      </c>
      <c r="H1577">
        <v>909</v>
      </c>
      <c r="I1577">
        <v>3885</v>
      </c>
      <c r="J1577">
        <v>36653</v>
      </c>
      <c r="K1577">
        <v>53583</v>
      </c>
      <c r="L1577">
        <v>76700</v>
      </c>
      <c r="M1577">
        <v>318025</v>
      </c>
      <c r="N1577">
        <v>47366</v>
      </c>
    </row>
    <row r="1578" spans="2:14" x14ac:dyDescent="0.2">
      <c r="B1578" s="5" t="s">
        <v>276</v>
      </c>
      <c r="C1578">
        <v>2003</v>
      </c>
      <c r="D1578">
        <v>19190115</v>
      </c>
      <c r="E1578">
        <v>520713</v>
      </c>
      <c r="F1578">
        <v>89265</v>
      </c>
      <c r="G1578">
        <v>431448</v>
      </c>
      <c r="H1578">
        <v>934</v>
      </c>
      <c r="I1578">
        <v>3773</v>
      </c>
      <c r="J1578">
        <v>35758</v>
      </c>
      <c r="K1578">
        <v>48800</v>
      </c>
      <c r="L1578">
        <v>75493</v>
      </c>
      <c r="M1578">
        <v>310738</v>
      </c>
      <c r="N1578">
        <v>45217</v>
      </c>
    </row>
    <row r="1579" spans="2:14" x14ac:dyDescent="0.2">
      <c r="B1579" s="5" t="s">
        <v>276</v>
      </c>
      <c r="C1579">
        <v>2004</v>
      </c>
      <c r="D1579">
        <v>19227088</v>
      </c>
      <c r="E1579">
        <v>507648</v>
      </c>
      <c r="F1579">
        <v>84914</v>
      </c>
      <c r="G1579">
        <v>422734</v>
      </c>
      <c r="H1579">
        <v>889</v>
      </c>
      <c r="I1579">
        <v>3608</v>
      </c>
      <c r="J1579">
        <v>33506</v>
      </c>
      <c r="K1579">
        <v>46911</v>
      </c>
      <c r="L1579">
        <v>70696</v>
      </c>
      <c r="M1579">
        <v>311036</v>
      </c>
      <c r="N1579">
        <v>41002</v>
      </c>
    </row>
    <row r="1580" spans="2:14" x14ac:dyDescent="0.2">
      <c r="B1580" s="5" t="s">
        <v>277</v>
      </c>
      <c r="C1580">
        <v>1960</v>
      </c>
      <c r="D1580">
        <v>9706397</v>
      </c>
      <c r="E1580">
        <v>151307</v>
      </c>
      <c r="F1580">
        <v>8120</v>
      </c>
      <c r="G1580">
        <v>143187</v>
      </c>
      <c r="H1580">
        <v>311</v>
      </c>
      <c r="I1580">
        <v>572</v>
      </c>
      <c r="J1580">
        <v>3890</v>
      </c>
      <c r="K1580">
        <v>3347</v>
      </c>
      <c r="L1580">
        <v>37260</v>
      </c>
      <c r="M1580">
        <v>92858</v>
      </c>
      <c r="N1580">
        <v>13069</v>
      </c>
    </row>
    <row r="1581" spans="2:14" x14ac:dyDescent="0.2">
      <c r="B1581" s="5" t="s">
        <v>277</v>
      </c>
      <c r="C1581">
        <v>1961</v>
      </c>
      <c r="D1581">
        <v>9876000</v>
      </c>
      <c r="E1581">
        <v>156392</v>
      </c>
      <c r="F1581">
        <v>7986</v>
      </c>
      <c r="G1581">
        <v>148406</v>
      </c>
      <c r="H1581">
        <v>306</v>
      </c>
      <c r="I1581">
        <v>554</v>
      </c>
      <c r="J1581">
        <v>3914</v>
      </c>
      <c r="K1581">
        <v>3212</v>
      </c>
      <c r="L1581">
        <v>39677</v>
      </c>
      <c r="M1581">
        <v>96682</v>
      </c>
      <c r="N1581">
        <v>12047</v>
      </c>
    </row>
    <row r="1582" spans="2:14" x14ac:dyDescent="0.2">
      <c r="B1582" s="5" t="s">
        <v>277</v>
      </c>
      <c r="C1582">
        <v>1962</v>
      </c>
      <c r="D1582">
        <v>10097000</v>
      </c>
      <c r="E1582">
        <v>158099</v>
      </c>
      <c r="F1582">
        <v>8366</v>
      </c>
      <c r="G1582">
        <v>149733</v>
      </c>
      <c r="H1582">
        <v>321</v>
      </c>
      <c r="I1582">
        <v>520</v>
      </c>
      <c r="J1582">
        <v>3830</v>
      </c>
      <c r="K1582">
        <v>3695</v>
      </c>
      <c r="L1582">
        <v>40014</v>
      </c>
      <c r="M1582">
        <v>95938</v>
      </c>
      <c r="N1582">
        <v>13781</v>
      </c>
    </row>
    <row r="1583" spans="2:14" x14ac:dyDescent="0.2">
      <c r="B1583" s="5" t="s">
        <v>277</v>
      </c>
      <c r="C1583">
        <v>1963</v>
      </c>
      <c r="D1583">
        <v>10173000</v>
      </c>
      <c r="E1583">
        <v>177124</v>
      </c>
      <c r="F1583">
        <v>9086</v>
      </c>
      <c r="G1583">
        <v>168038</v>
      </c>
      <c r="H1583">
        <v>306</v>
      </c>
      <c r="I1583">
        <v>617</v>
      </c>
      <c r="J1583">
        <v>4145</v>
      </c>
      <c r="K1583">
        <v>4018</v>
      </c>
      <c r="L1583">
        <v>43898</v>
      </c>
      <c r="M1583">
        <v>109095</v>
      </c>
      <c r="N1583">
        <v>15045</v>
      </c>
    </row>
    <row r="1584" spans="2:14" x14ac:dyDescent="0.2">
      <c r="B1584" s="5" t="s">
        <v>277</v>
      </c>
      <c r="C1584">
        <v>1964</v>
      </c>
      <c r="D1584">
        <v>10100000</v>
      </c>
      <c r="E1584">
        <v>198936</v>
      </c>
      <c r="F1584">
        <v>11582</v>
      </c>
      <c r="G1584">
        <v>187354</v>
      </c>
      <c r="H1584">
        <v>350</v>
      </c>
      <c r="I1584">
        <v>721</v>
      </c>
      <c r="J1584">
        <v>4663</v>
      </c>
      <c r="K1584">
        <v>5848</v>
      </c>
      <c r="L1584">
        <v>47100</v>
      </c>
      <c r="M1584">
        <v>121729</v>
      </c>
      <c r="N1584">
        <v>18525</v>
      </c>
    </row>
    <row r="1585" spans="2:14" x14ac:dyDescent="0.2">
      <c r="B1585" s="5" t="s">
        <v>277</v>
      </c>
      <c r="C1585">
        <v>1965</v>
      </c>
      <c r="D1585">
        <v>10245000</v>
      </c>
      <c r="E1585">
        <v>199375</v>
      </c>
      <c r="F1585">
        <v>12788</v>
      </c>
      <c r="G1585">
        <v>186587</v>
      </c>
      <c r="H1585">
        <v>366</v>
      </c>
      <c r="I1585">
        <v>915</v>
      </c>
      <c r="J1585">
        <v>5286</v>
      </c>
      <c r="K1585">
        <v>6221</v>
      </c>
      <c r="L1585">
        <v>48199</v>
      </c>
      <c r="M1585">
        <v>118929</v>
      </c>
      <c r="N1585">
        <v>19459</v>
      </c>
    </row>
    <row r="1586" spans="2:14" x14ac:dyDescent="0.2">
      <c r="B1586" s="5" t="s">
        <v>277</v>
      </c>
      <c r="C1586">
        <v>1966</v>
      </c>
      <c r="D1586">
        <v>10305000</v>
      </c>
      <c r="E1586">
        <v>216276</v>
      </c>
      <c r="F1586">
        <v>15626</v>
      </c>
      <c r="G1586">
        <v>200650</v>
      </c>
      <c r="H1586">
        <v>462</v>
      </c>
      <c r="I1586">
        <v>963</v>
      </c>
      <c r="J1586">
        <v>7216</v>
      </c>
      <c r="K1586">
        <v>6985</v>
      </c>
      <c r="L1586">
        <v>50567</v>
      </c>
      <c r="M1586">
        <v>125816</v>
      </c>
      <c r="N1586">
        <v>24267</v>
      </c>
    </row>
    <row r="1587" spans="2:14" x14ac:dyDescent="0.2">
      <c r="B1587" s="5" t="s">
        <v>277</v>
      </c>
      <c r="C1587">
        <v>1967</v>
      </c>
      <c r="D1587">
        <v>10458000</v>
      </c>
      <c r="E1587">
        <v>263372</v>
      </c>
      <c r="F1587">
        <v>19344</v>
      </c>
      <c r="G1587">
        <v>244028</v>
      </c>
      <c r="H1587">
        <v>545</v>
      </c>
      <c r="I1587">
        <v>1073</v>
      </c>
      <c r="J1587">
        <v>9934</v>
      </c>
      <c r="K1587">
        <v>7792</v>
      </c>
      <c r="L1587">
        <v>63540</v>
      </c>
      <c r="M1587">
        <v>146432</v>
      </c>
      <c r="N1587">
        <v>34056</v>
      </c>
    </row>
    <row r="1588" spans="2:14" x14ac:dyDescent="0.2">
      <c r="B1588" s="5" t="s">
        <v>277</v>
      </c>
      <c r="C1588">
        <v>1968</v>
      </c>
      <c r="D1588">
        <v>10591000</v>
      </c>
      <c r="E1588">
        <v>294529</v>
      </c>
      <c r="F1588">
        <v>21228</v>
      </c>
      <c r="G1588">
        <v>273301</v>
      </c>
      <c r="H1588">
        <v>562</v>
      </c>
      <c r="I1588">
        <v>1309</v>
      </c>
      <c r="J1588">
        <v>10808</v>
      </c>
      <c r="K1588">
        <v>8549</v>
      </c>
      <c r="L1588">
        <v>69839</v>
      </c>
      <c r="M1588">
        <v>163192</v>
      </c>
      <c r="N1588">
        <v>40270</v>
      </c>
    </row>
    <row r="1589" spans="2:14" x14ac:dyDescent="0.2">
      <c r="B1589" s="5" t="s">
        <v>277</v>
      </c>
      <c r="C1589">
        <v>1969</v>
      </c>
      <c r="D1589">
        <v>10740000</v>
      </c>
      <c r="E1589">
        <v>336614</v>
      </c>
      <c r="F1589">
        <v>26648</v>
      </c>
      <c r="G1589">
        <v>309966</v>
      </c>
      <c r="H1589">
        <v>685</v>
      </c>
      <c r="I1589">
        <v>1645</v>
      </c>
      <c r="J1589">
        <v>13604</v>
      </c>
      <c r="K1589">
        <v>10714</v>
      </c>
      <c r="L1589">
        <v>79489</v>
      </c>
      <c r="M1589">
        <v>178701</v>
      </c>
      <c r="N1589">
        <v>51776</v>
      </c>
    </row>
    <row r="1590" spans="2:14" x14ac:dyDescent="0.2">
      <c r="B1590" s="5" t="s">
        <v>277</v>
      </c>
      <c r="C1590">
        <v>1970</v>
      </c>
      <c r="D1590">
        <v>10652017</v>
      </c>
      <c r="E1590">
        <v>380744</v>
      </c>
      <c r="F1590">
        <v>30279</v>
      </c>
      <c r="G1590">
        <v>350465</v>
      </c>
      <c r="H1590">
        <v>699</v>
      </c>
      <c r="I1590">
        <v>1700</v>
      </c>
      <c r="J1590">
        <v>15539</v>
      </c>
      <c r="K1590">
        <v>12341</v>
      </c>
      <c r="L1590">
        <v>90953</v>
      </c>
      <c r="M1590">
        <v>207024</v>
      </c>
      <c r="N1590">
        <v>52488</v>
      </c>
    </row>
    <row r="1591" spans="2:14" x14ac:dyDescent="0.2">
      <c r="B1591" s="5" t="s">
        <v>277</v>
      </c>
      <c r="C1591">
        <v>1971</v>
      </c>
      <c r="D1591">
        <v>10778000</v>
      </c>
      <c r="E1591">
        <v>395142</v>
      </c>
      <c r="F1591">
        <v>32159</v>
      </c>
      <c r="G1591">
        <v>362983</v>
      </c>
      <c r="H1591">
        <v>811</v>
      </c>
      <c r="I1591">
        <v>1988</v>
      </c>
      <c r="J1591">
        <v>17642</v>
      </c>
      <c r="K1591">
        <v>11718</v>
      </c>
      <c r="L1591">
        <v>100520</v>
      </c>
      <c r="M1591">
        <v>208962</v>
      </c>
      <c r="N1591">
        <v>53501</v>
      </c>
    </row>
    <row r="1592" spans="2:14" x14ac:dyDescent="0.2">
      <c r="B1592" s="5" t="s">
        <v>277</v>
      </c>
      <c r="C1592">
        <v>1972</v>
      </c>
      <c r="D1592">
        <v>10783000</v>
      </c>
      <c r="E1592">
        <v>370870</v>
      </c>
      <c r="F1592">
        <v>32286</v>
      </c>
      <c r="G1592">
        <v>338584</v>
      </c>
      <c r="H1592">
        <v>811</v>
      </c>
      <c r="I1592">
        <v>2149</v>
      </c>
      <c r="J1592">
        <v>17318</v>
      </c>
      <c r="K1592">
        <v>12008</v>
      </c>
      <c r="L1592">
        <v>97186</v>
      </c>
      <c r="M1592">
        <v>193673</v>
      </c>
      <c r="N1592">
        <v>47725</v>
      </c>
    </row>
    <row r="1593" spans="2:14" x14ac:dyDescent="0.2">
      <c r="B1593" s="5" t="s">
        <v>277</v>
      </c>
      <c r="C1593">
        <v>1973</v>
      </c>
      <c r="D1593">
        <v>10731000</v>
      </c>
      <c r="E1593">
        <v>375140</v>
      </c>
      <c r="F1593">
        <v>31304</v>
      </c>
      <c r="G1593">
        <v>343836</v>
      </c>
      <c r="H1593">
        <v>783</v>
      </c>
      <c r="I1593">
        <v>2299</v>
      </c>
      <c r="J1593">
        <v>15397</v>
      </c>
      <c r="K1593">
        <v>12825</v>
      </c>
      <c r="L1593">
        <v>101190</v>
      </c>
      <c r="M1593">
        <v>202203</v>
      </c>
      <c r="N1593">
        <v>40443</v>
      </c>
    </row>
    <row r="1594" spans="2:14" x14ac:dyDescent="0.2">
      <c r="B1594" s="5" t="s">
        <v>277</v>
      </c>
      <c r="C1594">
        <v>1974</v>
      </c>
      <c r="D1594">
        <v>10737000</v>
      </c>
      <c r="E1594">
        <v>453471</v>
      </c>
      <c r="F1594">
        <v>39094</v>
      </c>
      <c r="G1594">
        <v>414377</v>
      </c>
      <c r="H1594">
        <v>952</v>
      </c>
      <c r="I1594">
        <v>2565</v>
      </c>
      <c r="J1594">
        <v>20529</v>
      </c>
      <c r="K1594">
        <v>15048</v>
      </c>
      <c r="L1594">
        <v>125821</v>
      </c>
      <c r="M1594">
        <v>245354</v>
      </c>
      <c r="N1594">
        <v>43202</v>
      </c>
    </row>
    <row r="1595" spans="2:14" x14ac:dyDescent="0.2">
      <c r="B1595" s="5" t="s">
        <v>277</v>
      </c>
      <c r="C1595">
        <v>1975</v>
      </c>
      <c r="D1595">
        <v>10759000</v>
      </c>
      <c r="E1595">
        <v>528745</v>
      </c>
      <c r="F1595">
        <v>43901</v>
      </c>
      <c r="G1595">
        <v>484844</v>
      </c>
      <c r="H1595">
        <v>876</v>
      </c>
      <c r="I1595">
        <v>2721</v>
      </c>
      <c r="J1595">
        <v>23673</v>
      </c>
      <c r="K1595">
        <v>16631</v>
      </c>
      <c r="L1595">
        <v>136791</v>
      </c>
      <c r="M1595">
        <v>302174</v>
      </c>
      <c r="N1595">
        <v>45879</v>
      </c>
    </row>
    <row r="1596" spans="2:14" x14ac:dyDescent="0.2">
      <c r="B1596" s="5" t="s">
        <v>277</v>
      </c>
      <c r="C1596">
        <v>1976</v>
      </c>
      <c r="D1596">
        <v>10690000</v>
      </c>
      <c r="E1596">
        <v>528962</v>
      </c>
      <c r="F1596">
        <v>41553</v>
      </c>
      <c r="G1596">
        <v>487409</v>
      </c>
      <c r="H1596">
        <v>792</v>
      </c>
      <c r="I1596">
        <v>2759</v>
      </c>
      <c r="J1596">
        <v>19645</v>
      </c>
      <c r="K1596">
        <v>18357</v>
      </c>
      <c r="L1596">
        <v>128618</v>
      </c>
      <c r="M1596">
        <v>318370</v>
      </c>
      <c r="N1596">
        <v>40421</v>
      </c>
    </row>
    <row r="1597" spans="2:14" x14ac:dyDescent="0.2">
      <c r="B1597" s="5" t="s">
        <v>277</v>
      </c>
      <c r="C1597">
        <v>1977</v>
      </c>
      <c r="D1597">
        <v>10701000</v>
      </c>
      <c r="E1597">
        <v>505074</v>
      </c>
      <c r="F1597">
        <v>43521</v>
      </c>
      <c r="G1597">
        <v>461553</v>
      </c>
      <c r="H1597">
        <v>833</v>
      </c>
      <c r="I1597">
        <v>2921</v>
      </c>
      <c r="J1597">
        <v>20386</v>
      </c>
      <c r="K1597">
        <v>19381</v>
      </c>
      <c r="L1597">
        <v>130121</v>
      </c>
      <c r="M1597">
        <v>288581</v>
      </c>
      <c r="N1597">
        <v>42851</v>
      </c>
    </row>
    <row r="1598" spans="2:14" x14ac:dyDescent="0.2">
      <c r="B1598" s="5" t="s">
        <v>277</v>
      </c>
      <c r="C1598">
        <v>1978</v>
      </c>
      <c r="D1598">
        <v>10749000</v>
      </c>
      <c r="E1598">
        <v>500776</v>
      </c>
      <c r="F1598">
        <v>44357</v>
      </c>
      <c r="G1598">
        <v>456419</v>
      </c>
      <c r="H1598">
        <v>741</v>
      </c>
      <c r="I1598">
        <v>2947</v>
      </c>
      <c r="J1598">
        <v>19627</v>
      </c>
      <c r="K1598">
        <v>21042</v>
      </c>
      <c r="L1598">
        <v>130543</v>
      </c>
      <c r="M1598">
        <v>282666</v>
      </c>
      <c r="N1598">
        <v>43210</v>
      </c>
    </row>
    <row r="1599" spans="2:14" x14ac:dyDescent="0.2">
      <c r="B1599" s="5" t="s">
        <v>277</v>
      </c>
      <c r="C1599">
        <v>1979</v>
      </c>
      <c r="D1599">
        <v>10731000</v>
      </c>
      <c r="E1599">
        <v>550481</v>
      </c>
      <c r="F1599">
        <v>49092</v>
      </c>
      <c r="G1599">
        <v>501389</v>
      </c>
      <c r="H1599">
        <v>865</v>
      </c>
      <c r="I1599">
        <v>3409</v>
      </c>
      <c r="J1599">
        <v>20909</v>
      </c>
      <c r="K1599">
        <v>23909</v>
      </c>
      <c r="L1599">
        <v>138128</v>
      </c>
      <c r="M1599">
        <v>316162</v>
      </c>
      <c r="N1599">
        <v>47099</v>
      </c>
    </row>
    <row r="1600" spans="2:14" x14ac:dyDescent="0.2">
      <c r="B1600" s="5" t="s">
        <v>277</v>
      </c>
      <c r="C1600">
        <v>1980</v>
      </c>
      <c r="D1600">
        <v>10766808</v>
      </c>
      <c r="E1600">
        <v>584787</v>
      </c>
      <c r="F1600">
        <v>53646</v>
      </c>
      <c r="G1600">
        <v>531141</v>
      </c>
      <c r="H1600">
        <v>871</v>
      </c>
      <c r="I1600">
        <v>3696</v>
      </c>
      <c r="J1600">
        <v>24082</v>
      </c>
      <c r="K1600">
        <v>24997</v>
      </c>
      <c r="L1600">
        <v>157874</v>
      </c>
      <c r="M1600">
        <v>327322</v>
      </c>
      <c r="N1600">
        <v>45945</v>
      </c>
    </row>
    <row r="1601" spans="2:14" x14ac:dyDescent="0.2">
      <c r="B1601" s="5" t="s">
        <v>277</v>
      </c>
      <c r="C1601">
        <v>1981</v>
      </c>
      <c r="D1601">
        <v>10776000</v>
      </c>
      <c r="E1601">
        <v>587007</v>
      </c>
      <c r="F1601">
        <v>53509</v>
      </c>
      <c r="G1601">
        <v>533498</v>
      </c>
      <c r="H1601">
        <v>799</v>
      </c>
      <c r="I1601">
        <v>3339</v>
      </c>
      <c r="J1601">
        <v>25529</v>
      </c>
      <c r="K1601">
        <v>23842</v>
      </c>
      <c r="L1601">
        <v>160951</v>
      </c>
      <c r="M1601">
        <v>326770</v>
      </c>
      <c r="N1601">
        <v>45777</v>
      </c>
    </row>
    <row r="1602" spans="2:14" x14ac:dyDescent="0.2">
      <c r="B1602" s="5" t="s">
        <v>277</v>
      </c>
      <c r="C1602">
        <v>1982</v>
      </c>
      <c r="D1602">
        <v>10791000</v>
      </c>
      <c r="E1602">
        <v>532594</v>
      </c>
      <c r="F1602">
        <v>47126</v>
      </c>
      <c r="G1602">
        <v>485468</v>
      </c>
      <c r="H1602">
        <v>676</v>
      </c>
      <c r="I1602">
        <v>3223</v>
      </c>
      <c r="J1602">
        <v>19809</v>
      </c>
      <c r="K1602">
        <v>23418</v>
      </c>
      <c r="L1602">
        <v>141316</v>
      </c>
      <c r="M1602">
        <v>302962</v>
      </c>
      <c r="N1602">
        <v>41190</v>
      </c>
    </row>
    <row r="1603" spans="2:14" x14ac:dyDescent="0.2">
      <c r="B1603" s="5" t="s">
        <v>277</v>
      </c>
      <c r="C1603">
        <v>1983</v>
      </c>
      <c r="D1603">
        <v>10746000</v>
      </c>
      <c r="E1603">
        <v>484121</v>
      </c>
      <c r="F1603">
        <v>42759</v>
      </c>
      <c r="G1603">
        <v>441362</v>
      </c>
      <c r="H1603">
        <v>600</v>
      </c>
      <c r="I1603">
        <v>3387</v>
      </c>
      <c r="J1603">
        <v>17132</v>
      </c>
      <c r="K1603">
        <v>21640</v>
      </c>
      <c r="L1603">
        <v>124179</v>
      </c>
      <c r="M1603">
        <v>280156</v>
      </c>
      <c r="N1603">
        <v>37027</v>
      </c>
    </row>
    <row r="1604" spans="2:14" x14ac:dyDescent="0.2">
      <c r="B1604" s="5" t="s">
        <v>277</v>
      </c>
      <c r="C1604">
        <v>1984</v>
      </c>
      <c r="D1604">
        <v>10752000</v>
      </c>
      <c r="E1604">
        <v>459441</v>
      </c>
      <c r="F1604">
        <v>41430</v>
      </c>
      <c r="G1604">
        <v>418011</v>
      </c>
      <c r="H1604">
        <v>551</v>
      </c>
      <c r="I1604">
        <v>3734</v>
      </c>
      <c r="J1604">
        <v>15656</v>
      </c>
      <c r="K1604">
        <v>21489</v>
      </c>
      <c r="L1604">
        <v>112887</v>
      </c>
      <c r="M1604">
        <v>266148</v>
      </c>
      <c r="N1604">
        <v>38976</v>
      </c>
    </row>
    <row r="1605" spans="2:14" x14ac:dyDescent="0.2">
      <c r="B1605" s="5" t="s">
        <v>277</v>
      </c>
      <c r="C1605">
        <v>1985</v>
      </c>
      <c r="D1605">
        <v>10744000</v>
      </c>
      <c r="E1605">
        <v>449882</v>
      </c>
      <c r="F1605">
        <v>41000</v>
      </c>
      <c r="G1605">
        <v>408882</v>
      </c>
      <c r="H1605">
        <v>554</v>
      </c>
      <c r="I1605">
        <v>3966</v>
      </c>
      <c r="J1605">
        <v>14301</v>
      </c>
      <c r="K1605">
        <v>22179</v>
      </c>
      <c r="L1605">
        <v>104920</v>
      </c>
      <c r="M1605">
        <v>266066</v>
      </c>
      <c r="N1605">
        <v>37896</v>
      </c>
    </row>
    <row r="1606" spans="2:14" x14ac:dyDescent="0.2">
      <c r="B1606" s="5" t="s">
        <v>277</v>
      </c>
      <c r="C1606">
        <v>1986</v>
      </c>
      <c r="D1606">
        <v>10752000</v>
      </c>
      <c r="E1606">
        <v>468647</v>
      </c>
      <c r="F1606">
        <v>45260</v>
      </c>
      <c r="G1606">
        <v>423387</v>
      </c>
      <c r="H1606">
        <v>595</v>
      </c>
      <c r="I1606">
        <v>4151</v>
      </c>
      <c r="J1606">
        <v>15283</v>
      </c>
      <c r="K1606">
        <v>25231</v>
      </c>
      <c r="L1606">
        <v>106212</v>
      </c>
      <c r="M1606">
        <v>276779</v>
      </c>
      <c r="N1606">
        <v>40396</v>
      </c>
    </row>
    <row r="1607" spans="2:14" x14ac:dyDescent="0.2">
      <c r="B1607" s="5" t="s">
        <v>277</v>
      </c>
      <c r="C1607">
        <v>1987</v>
      </c>
      <c r="D1607">
        <v>10784000</v>
      </c>
      <c r="E1607">
        <v>493400</v>
      </c>
      <c r="F1607">
        <v>45436</v>
      </c>
      <c r="G1607">
        <v>447964</v>
      </c>
      <c r="H1607">
        <v>630</v>
      </c>
      <c r="I1607">
        <v>4305</v>
      </c>
      <c r="J1607">
        <v>16511</v>
      </c>
      <c r="K1607">
        <v>23990</v>
      </c>
      <c r="L1607">
        <v>114580</v>
      </c>
      <c r="M1607">
        <v>292093</v>
      </c>
      <c r="N1607">
        <v>41291</v>
      </c>
    </row>
    <row r="1608" spans="2:14" x14ac:dyDescent="0.2">
      <c r="B1608" s="5" t="s">
        <v>277</v>
      </c>
      <c r="C1608">
        <v>1988</v>
      </c>
      <c r="D1608">
        <v>10872000</v>
      </c>
      <c r="E1608">
        <v>505034</v>
      </c>
      <c r="F1608">
        <v>49144</v>
      </c>
      <c r="G1608">
        <v>455890</v>
      </c>
      <c r="H1608">
        <v>585</v>
      </c>
      <c r="I1608">
        <v>4632</v>
      </c>
      <c r="J1608">
        <v>17546</v>
      </c>
      <c r="K1608">
        <v>26381</v>
      </c>
      <c r="L1608">
        <v>112130</v>
      </c>
      <c r="M1608">
        <v>300355</v>
      </c>
      <c r="N1608">
        <v>43405</v>
      </c>
    </row>
    <row r="1609" spans="2:14" x14ac:dyDescent="0.2">
      <c r="B1609" s="5" t="s">
        <v>277</v>
      </c>
      <c r="C1609">
        <v>1989</v>
      </c>
      <c r="D1609">
        <v>10907000</v>
      </c>
      <c r="E1609">
        <v>516252</v>
      </c>
      <c r="F1609">
        <v>51109</v>
      </c>
      <c r="G1609">
        <v>465143</v>
      </c>
      <c r="H1609">
        <v>652</v>
      </c>
      <c r="I1609">
        <v>4872</v>
      </c>
      <c r="J1609">
        <v>18635</v>
      </c>
      <c r="K1609">
        <v>26950</v>
      </c>
      <c r="L1609">
        <v>111057</v>
      </c>
      <c r="M1609">
        <v>306609</v>
      </c>
      <c r="N1609">
        <v>47477</v>
      </c>
    </row>
    <row r="1610" spans="2:14" x14ac:dyDescent="0.2">
      <c r="B1610" s="5" t="s">
        <v>277</v>
      </c>
      <c r="C1610">
        <v>1990</v>
      </c>
      <c r="D1610">
        <v>10847115</v>
      </c>
      <c r="E1610">
        <v>525373</v>
      </c>
      <c r="F1610">
        <v>54904</v>
      </c>
      <c r="G1610">
        <v>470469</v>
      </c>
      <c r="H1610">
        <v>663</v>
      </c>
      <c r="I1610">
        <v>5075</v>
      </c>
      <c r="J1610">
        <v>20451</v>
      </c>
      <c r="K1610">
        <v>28715</v>
      </c>
      <c r="L1610">
        <v>106575</v>
      </c>
      <c r="M1610">
        <v>310673</v>
      </c>
      <c r="N1610">
        <v>53221</v>
      </c>
    </row>
    <row r="1611" spans="2:14" x14ac:dyDescent="0.2">
      <c r="B1611" s="5" t="s">
        <v>277</v>
      </c>
      <c r="C1611">
        <v>1991</v>
      </c>
      <c r="D1611">
        <v>10939000</v>
      </c>
      <c r="E1611">
        <v>550560</v>
      </c>
      <c r="F1611">
        <v>61460</v>
      </c>
      <c r="G1611">
        <v>489100</v>
      </c>
      <c r="H1611">
        <v>783</v>
      </c>
      <c r="I1611">
        <v>5748</v>
      </c>
      <c r="J1611">
        <v>23536</v>
      </c>
      <c r="K1611">
        <v>31393</v>
      </c>
      <c r="L1611">
        <v>115423</v>
      </c>
      <c r="M1611">
        <v>318933</v>
      </c>
      <c r="N1611">
        <v>54744</v>
      </c>
    </row>
    <row r="1612" spans="2:14" x14ac:dyDescent="0.2">
      <c r="B1612" s="5" t="s">
        <v>277</v>
      </c>
      <c r="C1612">
        <v>1992</v>
      </c>
      <c r="D1612">
        <v>11016000</v>
      </c>
      <c r="E1612">
        <v>513952</v>
      </c>
      <c r="F1612">
        <v>57935</v>
      </c>
      <c r="G1612">
        <v>456017</v>
      </c>
      <c r="H1612">
        <v>724</v>
      </c>
      <c r="I1612">
        <v>5739</v>
      </c>
      <c r="J1612">
        <v>21925</v>
      </c>
      <c r="K1612">
        <v>29547</v>
      </c>
      <c r="L1612">
        <v>104357</v>
      </c>
      <c r="M1612">
        <v>299774</v>
      </c>
      <c r="N1612">
        <v>51886</v>
      </c>
    </row>
    <row r="1613" spans="2:14" x14ac:dyDescent="0.2">
      <c r="B1613" s="5" t="s">
        <v>277</v>
      </c>
      <c r="C1613">
        <v>1993</v>
      </c>
      <c r="D1613">
        <v>11091000</v>
      </c>
      <c r="E1613">
        <v>497465</v>
      </c>
      <c r="F1613">
        <v>55915</v>
      </c>
      <c r="G1613">
        <v>441550</v>
      </c>
      <c r="H1613">
        <v>667</v>
      </c>
      <c r="I1613">
        <v>5444</v>
      </c>
      <c r="J1613">
        <v>21373</v>
      </c>
      <c r="K1613">
        <v>28431</v>
      </c>
      <c r="L1613">
        <v>97394</v>
      </c>
      <c r="M1613">
        <v>295880</v>
      </c>
      <c r="N1613">
        <v>48276</v>
      </c>
    </row>
    <row r="1614" spans="2:14" x14ac:dyDescent="0.2">
      <c r="B1614" s="5" t="s">
        <v>277</v>
      </c>
      <c r="C1614">
        <v>1994</v>
      </c>
      <c r="D1614">
        <v>11102000</v>
      </c>
      <c r="E1614">
        <v>495310</v>
      </c>
      <c r="F1614">
        <v>53930</v>
      </c>
      <c r="G1614">
        <v>441380</v>
      </c>
      <c r="H1614">
        <v>662</v>
      </c>
      <c r="I1614">
        <v>5231</v>
      </c>
      <c r="J1614">
        <v>20821</v>
      </c>
      <c r="K1614">
        <v>27216</v>
      </c>
      <c r="L1614">
        <v>96175</v>
      </c>
      <c r="M1614">
        <v>297792</v>
      </c>
      <c r="N1614">
        <v>47413</v>
      </c>
    </row>
    <row r="1615" spans="2:14" x14ac:dyDescent="0.2">
      <c r="B1615" s="5" t="s">
        <v>277</v>
      </c>
      <c r="C1615">
        <v>1995</v>
      </c>
      <c r="D1615">
        <v>11151000</v>
      </c>
      <c r="E1615">
        <v>491223</v>
      </c>
      <c r="F1615">
        <v>53799</v>
      </c>
      <c r="G1615">
        <v>437424</v>
      </c>
      <c r="H1615">
        <v>600</v>
      </c>
      <c r="I1615">
        <v>4835</v>
      </c>
      <c r="J1615">
        <v>19931</v>
      </c>
      <c r="K1615">
        <v>28433</v>
      </c>
      <c r="L1615">
        <v>93539</v>
      </c>
      <c r="M1615">
        <v>297624</v>
      </c>
      <c r="N1615">
        <v>46261</v>
      </c>
    </row>
    <row r="1616" spans="2:14" x14ac:dyDescent="0.2">
      <c r="B1616" s="5" t="s">
        <v>277</v>
      </c>
      <c r="C1616">
        <v>1996</v>
      </c>
      <c r="D1616">
        <v>11173000</v>
      </c>
      <c r="E1616">
        <v>497831</v>
      </c>
      <c r="F1616">
        <v>47896</v>
      </c>
      <c r="G1616">
        <v>449935</v>
      </c>
      <c r="H1616">
        <v>538</v>
      </c>
      <c r="I1616">
        <v>4617</v>
      </c>
      <c r="J1616">
        <v>18336</v>
      </c>
      <c r="K1616">
        <v>24405</v>
      </c>
      <c r="L1616">
        <v>93336</v>
      </c>
      <c r="M1616">
        <v>311071</v>
      </c>
      <c r="N1616">
        <v>45528</v>
      </c>
    </row>
    <row r="1617" spans="2:14" x14ac:dyDescent="0.2">
      <c r="B1617" s="5" t="s">
        <v>277</v>
      </c>
      <c r="C1617">
        <v>1997</v>
      </c>
      <c r="D1617">
        <v>11186000</v>
      </c>
      <c r="E1617">
        <v>505005</v>
      </c>
      <c r="F1617">
        <v>48706</v>
      </c>
      <c r="G1617">
        <v>456299</v>
      </c>
      <c r="H1617">
        <v>523</v>
      </c>
      <c r="I1617">
        <v>4566</v>
      </c>
      <c r="J1617">
        <v>17755</v>
      </c>
      <c r="K1617">
        <v>25862</v>
      </c>
      <c r="L1617">
        <v>94972</v>
      </c>
      <c r="M1617">
        <v>315908</v>
      </c>
      <c r="N1617">
        <v>45419</v>
      </c>
    </row>
    <row r="1618" spans="2:14" x14ac:dyDescent="0.2">
      <c r="B1618" s="5" t="s">
        <v>277</v>
      </c>
      <c r="C1618">
        <v>1998</v>
      </c>
      <c r="D1618">
        <v>11209000</v>
      </c>
      <c r="E1618">
        <v>485066</v>
      </c>
      <c r="F1618">
        <v>40628</v>
      </c>
      <c r="G1618">
        <v>444438</v>
      </c>
      <c r="H1618">
        <v>443</v>
      </c>
      <c r="I1618">
        <v>4543</v>
      </c>
      <c r="J1618">
        <v>14960</v>
      </c>
      <c r="K1618">
        <v>20682</v>
      </c>
      <c r="L1618">
        <v>90805</v>
      </c>
      <c r="M1618">
        <v>310612</v>
      </c>
      <c r="N1618">
        <v>43021</v>
      </c>
    </row>
    <row r="1619" spans="2:14" x14ac:dyDescent="0.2">
      <c r="B1619" s="5" t="s">
        <v>277</v>
      </c>
      <c r="C1619">
        <v>1999</v>
      </c>
      <c r="D1619">
        <v>11256654</v>
      </c>
      <c r="E1619">
        <v>449880</v>
      </c>
      <c r="F1619">
        <v>35616</v>
      </c>
      <c r="G1619">
        <v>414264</v>
      </c>
      <c r="H1619">
        <v>397</v>
      </c>
      <c r="I1619">
        <v>4129</v>
      </c>
      <c r="J1619">
        <v>14405</v>
      </c>
      <c r="K1619">
        <v>16685</v>
      </c>
      <c r="L1619">
        <v>87023</v>
      </c>
      <c r="M1619">
        <v>288049</v>
      </c>
      <c r="N1619">
        <v>39192</v>
      </c>
    </row>
    <row r="1620" spans="2:14" x14ac:dyDescent="0.2">
      <c r="B1620" s="5" t="s">
        <v>277</v>
      </c>
      <c r="C1620">
        <v>2000</v>
      </c>
      <c r="D1620">
        <v>11353140</v>
      </c>
      <c r="E1620">
        <v>458874</v>
      </c>
      <c r="F1620">
        <v>37935</v>
      </c>
      <c r="G1620">
        <v>420939</v>
      </c>
      <c r="H1620">
        <v>418</v>
      </c>
      <c r="I1620">
        <v>4271</v>
      </c>
      <c r="J1620">
        <v>15610</v>
      </c>
      <c r="K1620">
        <v>17636</v>
      </c>
      <c r="L1620">
        <v>88636</v>
      </c>
      <c r="M1620">
        <v>293277</v>
      </c>
      <c r="N1620">
        <v>39026</v>
      </c>
    </row>
    <row r="1621" spans="2:14" x14ac:dyDescent="0.2">
      <c r="B1621" s="5" t="s">
        <v>277</v>
      </c>
      <c r="C1621">
        <v>2001</v>
      </c>
      <c r="D1621">
        <v>11373541</v>
      </c>
      <c r="E1621">
        <v>475138</v>
      </c>
      <c r="F1621">
        <v>40023</v>
      </c>
      <c r="G1621">
        <v>435115</v>
      </c>
      <c r="H1621">
        <v>452</v>
      </c>
      <c r="I1621">
        <v>4466</v>
      </c>
      <c r="J1621">
        <v>17199</v>
      </c>
      <c r="K1621">
        <v>17906</v>
      </c>
      <c r="L1621">
        <v>96910</v>
      </c>
      <c r="M1621">
        <v>295976</v>
      </c>
      <c r="N1621">
        <v>42229</v>
      </c>
    </row>
    <row r="1622" spans="2:14" x14ac:dyDescent="0.2">
      <c r="B1622" s="5" t="s">
        <v>277</v>
      </c>
      <c r="C1622">
        <v>2002</v>
      </c>
      <c r="D1622">
        <v>11421267</v>
      </c>
      <c r="E1622">
        <v>469104</v>
      </c>
      <c r="F1622">
        <v>40128</v>
      </c>
      <c r="G1622">
        <v>428976</v>
      </c>
      <c r="H1622">
        <v>526</v>
      </c>
      <c r="I1622">
        <v>4809</v>
      </c>
      <c r="J1622">
        <v>17871</v>
      </c>
      <c r="K1622">
        <v>16922</v>
      </c>
      <c r="L1622">
        <v>99164</v>
      </c>
      <c r="M1622">
        <v>287045</v>
      </c>
      <c r="N1622">
        <v>42767</v>
      </c>
    </row>
    <row r="1623" spans="2:14" x14ac:dyDescent="0.2">
      <c r="B1623" s="5" t="s">
        <v>277</v>
      </c>
      <c r="C1623">
        <v>2003</v>
      </c>
      <c r="D1623">
        <v>11435798</v>
      </c>
      <c r="E1623">
        <v>454420</v>
      </c>
      <c r="F1623">
        <v>38103</v>
      </c>
      <c r="G1623">
        <v>416317</v>
      </c>
      <c r="H1623">
        <v>522</v>
      </c>
      <c r="I1623">
        <v>4587</v>
      </c>
      <c r="J1623">
        <v>16889</v>
      </c>
      <c r="K1623">
        <v>16105</v>
      </c>
      <c r="L1623">
        <v>94931</v>
      </c>
      <c r="M1623">
        <v>280390</v>
      </c>
      <c r="N1623">
        <v>40996</v>
      </c>
    </row>
    <row r="1624" spans="2:14" x14ac:dyDescent="0.2">
      <c r="B1624" s="5" t="s">
        <v>277</v>
      </c>
      <c r="C1624">
        <v>2004</v>
      </c>
      <c r="D1624">
        <v>11459011</v>
      </c>
      <c r="E1624">
        <v>460073</v>
      </c>
      <c r="F1624">
        <v>39163</v>
      </c>
      <c r="G1624">
        <v>420910</v>
      </c>
      <c r="H1624">
        <v>517</v>
      </c>
      <c r="I1624">
        <v>4646</v>
      </c>
      <c r="J1624">
        <v>17543</v>
      </c>
      <c r="K1624">
        <v>16457</v>
      </c>
      <c r="L1624">
        <v>96954</v>
      </c>
      <c r="M1624">
        <v>283103</v>
      </c>
      <c r="N1624">
        <v>40853</v>
      </c>
    </row>
    <row r="1625" spans="2:14" x14ac:dyDescent="0.2">
      <c r="B1625" s="5" t="s">
        <v>278</v>
      </c>
      <c r="C1625">
        <v>1960</v>
      </c>
      <c r="D1625">
        <v>2328284</v>
      </c>
      <c r="E1625">
        <v>46923</v>
      </c>
      <c r="F1625">
        <v>2258</v>
      </c>
      <c r="G1625">
        <v>44665</v>
      </c>
      <c r="H1625">
        <v>174</v>
      </c>
      <c r="I1625">
        <v>299</v>
      </c>
      <c r="J1625">
        <v>929</v>
      </c>
      <c r="K1625">
        <v>856</v>
      </c>
      <c r="L1625">
        <v>12834</v>
      </c>
      <c r="M1625">
        <v>27270</v>
      </c>
      <c r="N1625">
        <v>4561</v>
      </c>
    </row>
    <row r="1626" spans="2:14" x14ac:dyDescent="0.2">
      <c r="B1626" s="5" t="s">
        <v>278</v>
      </c>
      <c r="C1626">
        <v>1961</v>
      </c>
      <c r="D1626">
        <v>2360000</v>
      </c>
      <c r="E1626">
        <v>46029</v>
      </c>
      <c r="F1626">
        <v>2437</v>
      </c>
      <c r="G1626">
        <v>43592</v>
      </c>
      <c r="H1626">
        <v>119</v>
      </c>
      <c r="I1626">
        <v>286</v>
      </c>
      <c r="J1626">
        <v>817</v>
      </c>
      <c r="K1626">
        <v>1215</v>
      </c>
      <c r="L1626">
        <v>12586</v>
      </c>
      <c r="M1626">
        <v>26513</v>
      </c>
      <c r="N1626">
        <v>4493</v>
      </c>
    </row>
    <row r="1627" spans="2:14" x14ac:dyDescent="0.2">
      <c r="B1627" s="5" t="s">
        <v>278</v>
      </c>
      <c r="C1627">
        <v>1962</v>
      </c>
      <c r="D1627">
        <v>2448000</v>
      </c>
      <c r="E1627">
        <v>48437</v>
      </c>
      <c r="F1627">
        <v>2478</v>
      </c>
      <c r="G1627">
        <v>45959</v>
      </c>
      <c r="H1627">
        <v>126</v>
      </c>
      <c r="I1627">
        <v>182</v>
      </c>
      <c r="J1627">
        <v>973</v>
      </c>
      <c r="K1627">
        <v>1197</v>
      </c>
      <c r="L1627">
        <v>12563</v>
      </c>
      <c r="M1627">
        <v>28501</v>
      </c>
      <c r="N1627">
        <v>4895</v>
      </c>
    </row>
    <row r="1628" spans="2:14" x14ac:dyDescent="0.2">
      <c r="B1628" s="5" t="s">
        <v>278</v>
      </c>
      <c r="C1628">
        <v>1963</v>
      </c>
      <c r="D1628">
        <v>2487000</v>
      </c>
      <c r="E1628">
        <v>48816</v>
      </c>
      <c r="F1628">
        <v>2808</v>
      </c>
      <c r="G1628">
        <v>46008</v>
      </c>
      <c r="H1628">
        <v>129</v>
      </c>
      <c r="I1628">
        <v>200</v>
      </c>
      <c r="J1628">
        <v>997</v>
      </c>
      <c r="K1628">
        <v>1482</v>
      </c>
      <c r="L1628">
        <v>13331</v>
      </c>
      <c r="M1628">
        <v>27904</v>
      </c>
      <c r="N1628">
        <v>4773</v>
      </c>
    </row>
    <row r="1629" spans="2:14" x14ac:dyDescent="0.2">
      <c r="B1629" s="5" t="s">
        <v>278</v>
      </c>
      <c r="C1629">
        <v>1964</v>
      </c>
      <c r="D1629">
        <v>2465000</v>
      </c>
      <c r="E1629">
        <v>53352</v>
      </c>
      <c r="F1629">
        <v>3609</v>
      </c>
      <c r="G1629">
        <v>49743</v>
      </c>
      <c r="H1629">
        <v>110</v>
      </c>
      <c r="I1629">
        <v>269</v>
      </c>
      <c r="J1629">
        <v>1055</v>
      </c>
      <c r="K1629">
        <v>2175</v>
      </c>
      <c r="L1629">
        <v>14793</v>
      </c>
      <c r="M1629">
        <v>30000</v>
      </c>
      <c r="N1629">
        <v>4950</v>
      </c>
    </row>
    <row r="1630" spans="2:14" x14ac:dyDescent="0.2">
      <c r="B1630" s="5" t="s">
        <v>278</v>
      </c>
      <c r="C1630">
        <v>1965</v>
      </c>
      <c r="D1630">
        <v>2482000</v>
      </c>
      <c r="E1630">
        <v>50134</v>
      </c>
      <c r="F1630">
        <v>3339</v>
      </c>
      <c r="G1630">
        <v>46795</v>
      </c>
      <c r="H1630">
        <v>110</v>
      </c>
      <c r="I1630">
        <v>275</v>
      </c>
      <c r="J1630">
        <v>957</v>
      </c>
      <c r="K1630">
        <v>1997</v>
      </c>
      <c r="L1630">
        <v>13784</v>
      </c>
      <c r="M1630">
        <v>28227</v>
      </c>
      <c r="N1630">
        <v>4784</v>
      </c>
    </row>
    <row r="1631" spans="2:14" x14ac:dyDescent="0.2">
      <c r="B1631" s="5" t="s">
        <v>278</v>
      </c>
      <c r="C1631">
        <v>1966</v>
      </c>
      <c r="D1631">
        <v>2458000</v>
      </c>
      <c r="E1631">
        <v>53909</v>
      </c>
      <c r="F1631">
        <v>3552</v>
      </c>
      <c r="G1631">
        <v>50357</v>
      </c>
      <c r="H1631">
        <v>135</v>
      </c>
      <c r="I1631">
        <v>336</v>
      </c>
      <c r="J1631">
        <v>1015</v>
      </c>
      <c r="K1631">
        <v>2066</v>
      </c>
      <c r="L1631">
        <v>15036</v>
      </c>
      <c r="M1631">
        <v>30485</v>
      </c>
      <c r="N1631">
        <v>4836</v>
      </c>
    </row>
    <row r="1632" spans="2:14" x14ac:dyDescent="0.2">
      <c r="B1632" s="5" t="s">
        <v>278</v>
      </c>
      <c r="C1632">
        <v>1967</v>
      </c>
      <c r="D1632">
        <v>2495000</v>
      </c>
      <c r="E1632">
        <v>57748</v>
      </c>
      <c r="F1632">
        <v>3703</v>
      </c>
      <c r="G1632">
        <v>54045</v>
      </c>
      <c r="H1632">
        <v>166</v>
      </c>
      <c r="I1632">
        <v>343</v>
      </c>
      <c r="J1632">
        <v>976</v>
      </c>
      <c r="K1632">
        <v>2218</v>
      </c>
      <c r="L1632">
        <v>15632</v>
      </c>
      <c r="M1632">
        <v>33655</v>
      </c>
      <c r="N1632">
        <v>4758</v>
      </c>
    </row>
    <row r="1633" spans="2:14" x14ac:dyDescent="0.2">
      <c r="B1633" s="5" t="s">
        <v>278</v>
      </c>
      <c r="C1633">
        <v>1968</v>
      </c>
      <c r="D1633">
        <v>2518000</v>
      </c>
      <c r="E1633">
        <v>66005</v>
      </c>
      <c r="F1633">
        <v>4473</v>
      </c>
      <c r="G1633">
        <v>61532</v>
      </c>
      <c r="H1633">
        <v>162</v>
      </c>
      <c r="I1633">
        <v>383</v>
      </c>
      <c r="J1633">
        <v>1241</v>
      </c>
      <c r="K1633">
        <v>2687</v>
      </c>
      <c r="L1633">
        <v>18290</v>
      </c>
      <c r="M1633">
        <v>37823</v>
      </c>
      <c r="N1633">
        <v>5419</v>
      </c>
    </row>
    <row r="1634" spans="2:14" x14ac:dyDescent="0.2">
      <c r="B1634" s="5" t="s">
        <v>278</v>
      </c>
      <c r="C1634">
        <v>1969</v>
      </c>
      <c r="D1634">
        <v>2568000</v>
      </c>
      <c r="E1634">
        <v>67218</v>
      </c>
      <c r="F1634">
        <v>4775</v>
      </c>
      <c r="G1634">
        <v>62443</v>
      </c>
      <c r="H1634">
        <v>148</v>
      </c>
      <c r="I1634">
        <v>366</v>
      </c>
      <c r="J1634">
        <v>1268</v>
      </c>
      <c r="K1634">
        <v>2993</v>
      </c>
      <c r="L1634">
        <v>18595</v>
      </c>
      <c r="M1634">
        <v>37563</v>
      </c>
      <c r="N1634">
        <v>6285</v>
      </c>
    </row>
    <row r="1635" spans="2:14" x14ac:dyDescent="0.2">
      <c r="B1635" s="5" t="s">
        <v>278</v>
      </c>
      <c r="C1635">
        <v>1970</v>
      </c>
      <c r="D1635">
        <v>2559253</v>
      </c>
      <c r="E1635">
        <v>76198</v>
      </c>
      <c r="F1635">
        <v>5194</v>
      </c>
      <c r="G1635">
        <v>71004</v>
      </c>
      <c r="H1635">
        <v>151</v>
      </c>
      <c r="I1635">
        <v>400</v>
      </c>
      <c r="J1635">
        <v>1400</v>
      </c>
      <c r="K1635">
        <v>3243</v>
      </c>
      <c r="L1635">
        <v>21381</v>
      </c>
      <c r="M1635">
        <v>42474</v>
      </c>
      <c r="N1635">
        <v>7149</v>
      </c>
    </row>
    <row r="1636" spans="2:14" x14ac:dyDescent="0.2">
      <c r="B1636" s="5" t="s">
        <v>278</v>
      </c>
      <c r="C1636">
        <v>1971</v>
      </c>
      <c r="D1636">
        <v>2610000</v>
      </c>
      <c r="E1636">
        <v>81549</v>
      </c>
      <c r="F1636">
        <v>6719</v>
      </c>
      <c r="G1636">
        <v>74830</v>
      </c>
      <c r="H1636">
        <v>170</v>
      </c>
      <c r="I1636">
        <v>432</v>
      </c>
      <c r="J1636">
        <v>1575</v>
      </c>
      <c r="K1636">
        <v>4542</v>
      </c>
      <c r="L1636">
        <v>24289</v>
      </c>
      <c r="M1636">
        <v>43174</v>
      </c>
      <c r="N1636">
        <v>7367</v>
      </c>
    </row>
    <row r="1637" spans="2:14" x14ac:dyDescent="0.2">
      <c r="B1637" s="5" t="s">
        <v>278</v>
      </c>
      <c r="C1637">
        <v>1972</v>
      </c>
      <c r="D1637">
        <v>2634000</v>
      </c>
      <c r="E1637">
        <v>81802</v>
      </c>
      <c r="F1637">
        <v>6289</v>
      </c>
      <c r="G1637">
        <v>75513</v>
      </c>
      <c r="H1637">
        <v>184</v>
      </c>
      <c r="I1637">
        <v>501</v>
      </c>
      <c r="J1637">
        <v>1702</v>
      </c>
      <c r="K1637">
        <v>3902</v>
      </c>
      <c r="L1637">
        <v>26156</v>
      </c>
      <c r="M1637">
        <v>42288</v>
      </c>
      <c r="N1637">
        <v>7069</v>
      </c>
    </row>
    <row r="1638" spans="2:14" x14ac:dyDescent="0.2">
      <c r="B1638" s="5" t="s">
        <v>278</v>
      </c>
      <c r="C1638">
        <v>1973</v>
      </c>
      <c r="D1638">
        <v>2663000</v>
      </c>
      <c r="E1638">
        <v>92311</v>
      </c>
      <c r="F1638">
        <v>6556</v>
      </c>
      <c r="G1638">
        <v>85755</v>
      </c>
      <c r="H1638">
        <v>177</v>
      </c>
      <c r="I1638">
        <v>532</v>
      </c>
      <c r="J1638">
        <v>1816</v>
      </c>
      <c r="K1638">
        <v>4031</v>
      </c>
      <c r="L1638">
        <v>30995</v>
      </c>
      <c r="M1638">
        <v>46475</v>
      </c>
      <c r="N1638">
        <v>8285</v>
      </c>
    </row>
    <row r="1639" spans="2:14" x14ac:dyDescent="0.2">
      <c r="B1639" s="5" t="s">
        <v>278</v>
      </c>
      <c r="C1639">
        <v>1974</v>
      </c>
      <c r="D1639">
        <v>2709000</v>
      </c>
      <c r="E1639">
        <v>110960</v>
      </c>
      <c r="F1639">
        <v>7588</v>
      </c>
      <c r="G1639">
        <v>103372</v>
      </c>
      <c r="H1639">
        <v>220</v>
      </c>
      <c r="I1639">
        <v>676</v>
      </c>
      <c r="J1639">
        <v>2263</v>
      </c>
      <c r="K1639">
        <v>4429</v>
      </c>
      <c r="L1639">
        <v>39421</v>
      </c>
      <c r="M1639">
        <v>54152</v>
      </c>
      <c r="N1639">
        <v>9799</v>
      </c>
    </row>
    <row r="1640" spans="2:14" x14ac:dyDescent="0.2">
      <c r="B1640" s="5" t="s">
        <v>278</v>
      </c>
      <c r="C1640">
        <v>1975</v>
      </c>
      <c r="D1640">
        <v>2712000</v>
      </c>
      <c r="E1640">
        <v>124158</v>
      </c>
      <c r="F1640">
        <v>8225</v>
      </c>
      <c r="G1640">
        <v>115933</v>
      </c>
      <c r="H1640">
        <v>256</v>
      </c>
      <c r="I1640">
        <v>737</v>
      </c>
      <c r="J1640">
        <v>2445</v>
      </c>
      <c r="K1640">
        <v>4787</v>
      </c>
      <c r="L1640">
        <v>42086</v>
      </c>
      <c r="M1640">
        <v>64409</v>
      </c>
      <c r="N1640">
        <v>9438</v>
      </c>
    </row>
    <row r="1641" spans="2:14" x14ac:dyDescent="0.2">
      <c r="B1641" s="5" t="s">
        <v>278</v>
      </c>
      <c r="C1641">
        <v>1976</v>
      </c>
      <c r="D1641">
        <v>2766000</v>
      </c>
      <c r="E1641">
        <v>123941</v>
      </c>
      <c r="F1641">
        <v>7926</v>
      </c>
      <c r="G1641">
        <v>116015</v>
      </c>
      <c r="H1641">
        <v>178</v>
      </c>
      <c r="I1641">
        <v>747</v>
      </c>
      <c r="J1641">
        <v>1944</v>
      </c>
      <c r="K1641">
        <v>5057</v>
      </c>
      <c r="L1641">
        <v>36441</v>
      </c>
      <c r="M1641">
        <v>71098</v>
      </c>
      <c r="N1641">
        <v>8476</v>
      </c>
    </row>
    <row r="1642" spans="2:14" x14ac:dyDescent="0.2">
      <c r="B1642" s="5" t="s">
        <v>278</v>
      </c>
      <c r="C1642">
        <v>1977</v>
      </c>
      <c r="D1642">
        <v>2811000</v>
      </c>
      <c r="E1642">
        <v>116927</v>
      </c>
      <c r="F1642">
        <v>8899</v>
      </c>
      <c r="G1642">
        <v>108028</v>
      </c>
      <c r="H1642">
        <v>241</v>
      </c>
      <c r="I1642">
        <v>821</v>
      </c>
      <c r="J1642">
        <v>2075</v>
      </c>
      <c r="K1642">
        <v>5762</v>
      </c>
      <c r="L1642">
        <v>36211</v>
      </c>
      <c r="M1642">
        <v>62632</v>
      </c>
      <c r="N1642">
        <v>9185</v>
      </c>
    </row>
    <row r="1643" spans="2:14" x14ac:dyDescent="0.2">
      <c r="B1643" s="5" t="s">
        <v>278</v>
      </c>
      <c r="C1643">
        <v>1978</v>
      </c>
      <c r="D1643">
        <v>2880000</v>
      </c>
      <c r="E1643">
        <v>118939</v>
      </c>
      <c r="F1643">
        <v>10165</v>
      </c>
      <c r="G1643">
        <v>108774</v>
      </c>
      <c r="H1643">
        <v>244</v>
      </c>
      <c r="I1643">
        <v>893</v>
      </c>
      <c r="J1643">
        <v>2542</v>
      </c>
      <c r="K1643">
        <v>6486</v>
      </c>
      <c r="L1643">
        <v>37433</v>
      </c>
      <c r="M1643">
        <v>61222</v>
      </c>
      <c r="N1643">
        <v>10119</v>
      </c>
    </row>
    <row r="1644" spans="2:14" x14ac:dyDescent="0.2">
      <c r="B1644" s="5" t="s">
        <v>278</v>
      </c>
      <c r="C1644">
        <v>1979</v>
      </c>
      <c r="D1644">
        <v>2892000</v>
      </c>
      <c r="E1644">
        <v>136012</v>
      </c>
      <c r="F1644">
        <v>11719</v>
      </c>
      <c r="G1644">
        <v>124293</v>
      </c>
      <c r="H1644">
        <v>281</v>
      </c>
      <c r="I1644">
        <v>953</v>
      </c>
      <c r="J1644">
        <v>2966</v>
      </c>
      <c r="K1644">
        <v>7519</v>
      </c>
      <c r="L1644">
        <v>42646</v>
      </c>
      <c r="M1644">
        <v>69292</v>
      </c>
      <c r="N1644">
        <v>12355</v>
      </c>
    </row>
    <row r="1645" spans="2:14" x14ac:dyDescent="0.2">
      <c r="B1645" s="5" t="s">
        <v>278</v>
      </c>
      <c r="C1645">
        <v>1980</v>
      </c>
      <c r="D1645">
        <v>3001252</v>
      </c>
      <c r="E1645">
        <v>151650</v>
      </c>
      <c r="F1645">
        <v>12589</v>
      </c>
      <c r="G1645">
        <v>139061</v>
      </c>
      <c r="H1645">
        <v>299</v>
      </c>
      <c r="I1645">
        <v>1088</v>
      </c>
      <c r="J1645">
        <v>3147</v>
      </c>
      <c r="K1645">
        <v>8055</v>
      </c>
      <c r="L1645">
        <v>50802</v>
      </c>
      <c r="M1645">
        <v>75649</v>
      </c>
      <c r="N1645">
        <v>12610</v>
      </c>
    </row>
    <row r="1646" spans="2:14" x14ac:dyDescent="0.2">
      <c r="B1646" s="5" t="s">
        <v>278</v>
      </c>
      <c r="C1646">
        <v>1981</v>
      </c>
      <c r="D1646">
        <v>3098000</v>
      </c>
      <c r="E1646">
        <v>149860</v>
      </c>
      <c r="F1646">
        <v>13223</v>
      </c>
      <c r="G1646">
        <v>136637</v>
      </c>
      <c r="H1646">
        <v>279</v>
      </c>
      <c r="I1646">
        <v>1091</v>
      </c>
      <c r="J1646">
        <v>3574</v>
      </c>
      <c r="K1646">
        <v>8279</v>
      </c>
      <c r="L1646">
        <v>49220</v>
      </c>
      <c r="M1646">
        <v>74460</v>
      </c>
      <c r="N1646">
        <v>12957</v>
      </c>
    </row>
    <row r="1647" spans="2:14" x14ac:dyDescent="0.2">
      <c r="B1647" s="5" t="s">
        <v>278</v>
      </c>
      <c r="C1647">
        <v>1982</v>
      </c>
      <c r="D1647">
        <v>3177000</v>
      </c>
      <c r="E1647">
        <v>165917</v>
      </c>
      <c r="F1647">
        <v>14103</v>
      </c>
      <c r="G1647">
        <v>151814</v>
      </c>
      <c r="H1647">
        <v>344</v>
      </c>
      <c r="I1647">
        <v>1180</v>
      </c>
      <c r="J1647">
        <v>4218</v>
      </c>
      <c r="K1647">
        <v>8361</v>
      </c>
      <c r="L1647">
        <v>50956</v>
      </c>
      <c r="M1647">
        <v>85326</v>
      </c>
      <c r="N1647">
        <v>15532</v>
      </c>
    </row>
    <row r="1648" spans="2:14" x14ac:dyDescent="0.2">
      <c r="B1648" s="5" t="s">
        <v>278</v>
      </c>
      <c r="C1648">
        <v>1983</v>
      </c>
      <c r="D1648">
        <v>3298000</v>
      </c>
      <c r="E1648">
        <v>162563</v>
      </c>
      <c r="F1648">
        <v>13964</v>
      </c>
      <c r="G1648">
        <v>148599</v>
      </c>
      <c r="H1648">
        <v>249</v>
      </c>
      <c r="I1648">
        <v>1247</v>
      </c>
      <c r="J1648">
        <v>4245</v>
      </c>
      <c r="K1648">
        <v>8223</v>
      </c>
      <c r="L1648">
        <v>49782</v>
      </c>
      <c r="M1648">
        <v>84085</v>
      </c>
      <c r="N1648">
        <v>14732</v>
      </c>
    </row>
    <row r="1649" spans="2:14" x14ac:dyDescent="0.2">
      <c r="B1649" s="5" t="s">
        <v>278</v>
      </c>
      <c r="C1649">
        <v>1984</v>
      </c>
      <c r="D1649">
        <v>3298000</v>
      </c>
      <c r="E1649">
        <v>161355</v>
      </c>
      <c r="F1649">
        <v>13438</v>
      </c>
      <c r="G1649">
        <v>147917</v>
      </c>
      <c r="H1649">
        <v>258</v>
      </c>
      <c r="I1649">
        <v>1315</v>
      </c>
      <c r="J1649">
        <v>3668</v>
      </c>
      <c r="K1649">
        <v>8197</v>
      </c>
      <c r="L1649">
        <v>47979</v>
      </c>
      <c r="M1649">
        <v>84844</v>
      </c>
      <c r="N1649">
        <v>15094</v>
      </c>
    </row>
    <row r="1650" spans="2:14" x14ac:dyDescent="0.2">
      <c r="B1650" s="5" t="s">
        <v>278</v>
      </c>
      <c r="C1650">
        <v>1985</v>
      </c>
      <c r="D1650">
        <v>3301000</v>
      </c>
      <c r="E1650">
        <v>179080</v>
      </c>
      <c r="F1650">
        <v>13930</v>
      </c>
      <c r="G1650">
        <v>165150</v>
      </c>
      <c r="H1650">
        <v>254</v>
      </c>
      <c r="I1650">
        <v>1252</v>
      </c>
      <c r="J1650">
        <v>3526</v>
      </c>
      <c r="K1650">
        <v>8898</v>
      </c>
      <c r="L1650">
        <v>53216</v>
      </c>
      <c r="M1650">
        <v>93233</v>
      </c>
      <c r="N1650">
        <v>18701</v>
      </c>
    </row>
    <row r="1651" spans="2:14" x14ac:dyDescent="0.2">
      <c r="B1651" s="5" t="s">
        <v>278</v>
      </c>
      <c r="C1651">
        <v>1986</v>
      </c>
      <c r="D1651">
        <v>3305000</v>
      </c>
      <c r="E1651">
        <v>198765</v>
      </c>
      <c r="F1651">
        <v>14423</v>
      </c>
      <c r="G1651">
        <v>184342</v>
      </c>
      <c r="H1651">
        <v>269</v>
      </c>
      <c r="I1651">
        <v>1202</v>
      </c>
      <c r="J1651">
        <v>3521</v>
      </c>
      <c r="K1651">
        <v>9431</v>
      </c>
      <c r="L1651">
        <v>59054</v>
      </c>
      <c r="M1651">
        <v>103832</v>
      </c>
      <c r="N1651">
        <v>21456</v>
      </c>
    </row>
    <row r="1652" spans="2:14" x14ac:dyDescent="0.2">
      <c r="B1652" s="5" t="s">
        <v>278</v>
      </c>
      <c r="C1652">
        <v>1987</v>
      </c>
      <c r="D1652">
        <v>3272000</v>
      </c>
      <c r="E1652">
        <v>197159</v>
      </c>
      <c r="F1652">
        <v>13664</v>
      </c>
      <c r="G1652">
        <v>183495</v>
      </c>
      <c r="H1652">
        <v>244</v>
      </c>
      <c r="I1652">
        <v>1173</v>
      </c>
      <c r="J1652">
        <v>3583</v>
      </c>
      <c r="K1652">
        <v>8664</v>
      </c>
      <c r="L1652">
        <v>58333</v>
      </c>
      <c r="M1652">
        <v>105369</v>
      </c>
      <c r="N1652">
        <v>19793</v>
      </c>
    </row>
    <row r="1653" spans="2:14" x14ac:dyDescent="0.2">
      <c r="B1653" s="5" t="s">
        <v>278</v>
      </c>
      <c r="C1653">
        <v>1988</v>
      </c>
      <c r="D1653">
        <v>3263000</v>
      </c>
      <c r="E1653">
        <v>182373</v>
      </c>
      <c r="F1653">
        <v>14179</v>
      </c>
      <c r="G1653">
        <v>168194</v>
      </c>
      <c r="H1653">
        <v>243</v>
      </c>
      <c r="I1653">
        <v>1229</v>
      </c>
      <c r="J1653">
        <v>3428</v>
      </c>
      <c r="K1653">
        <v>9279</v>
      </c>
      <c r="L1653">
        <v>53624</v>
      </c>
      <c r="M1653">
        <v>96418</v>
      </c>
      <c r="N1653">
        <v>18152</v>
      </c>
    </row>
    <row r="1654" spans="2:14" x14ac:dyDescent="0.2">
      <c r="B1654" s="5" t="s">
        <v>278</v>
      </c>
      <c r="C1654">
        <v>1989</v>
      </c>
      <c r="D1654">
        <v>3224000</v>
      </c>
      <c r="E1654">
        <v>177405</v>
      </c>
      <c r="F1654">
        <v>15847</v>
      </c>
      <c r="G1654">
        <v>161558</v>
      </c>
      <c r="H1654">
        <v>210</v>
      </c>
      <c r="I1654">
        <v>1209</v>
      </c>
      <c r="J1654">
        <v>4070</v>
      </c>
      <c r="K1654">
        <v>10358</v>
      </c>
      <c r="L1654">
        <v>50411</v>
      </c>
      <c r="M1654">
        <v>92270</v>
      </c>
      <c r="N1654">
        <v>18877</v>
      </c>
    </row>
    <row r="1655" spans="2:14" x14ac:dyDescent="0.2">
      <c r="B1655" s="5" t="s">
        <v>278</v>
      </c>
      <c r="C1655">
        <v>1990</v>
      </c>
      <c r="D1655">
        <v>3145585</v>
      </c>
      <c r="E1655">
        <v>176111</v>
      </c>
      <c r="F1655">
        <v>17222</v>
      </c>
      <c r="G1655">
        <v>158889</v>
      </c>
      <c r="H1655">
        <v>253</v>
      </c>
      <c r="I1655">
        <v>1479</v>
      </c>
      <c r="J1655">
        <v>3836</v>
      </c>
      <c r="K1655">
        <v>11654</v>
      </c>
      <c r="L1655">
        <v>45531</v>
      </c>
      <c r="M1655">
        <v>94432</v>
      </c>
      <c r="N1655">
        <v>18926</v>
      </c>
    </row>
    <row r="1656" spans="2:14" x14ac:dyDescent="0.2">
      <c r="B1656" s="5" t="s">
        <v>278</v>
      </c>
      <c r="C1656">
        <v>1991</v>
      </c>
      <c r="D1656">
        <v>3175000</v>
      </c>
      <c r="E1656">
        <v>179982</v>
      </c>
      <c r="F1656">
        <v>18533</v>
      </c>
      <c r="G1656">
        <v>161449</v>
      </c>
      <c r="H1656">
        <v>230</v>
      </c>
      <c r="I1656">
        <v>1615</v>
      </c>
      <c r="J1656">
        <v>4094</v>
      </c>
      <c r="K1656">
        <v>12594</v>
      </c>
      <c r="L1656">
        <v>46934</v>
      </c>
      <c r="M1656">
        <v>96842</v>
      </c>
      <c r="N1656">
        <v>17673</v>
      </c>
    </row>
    <row r="1657" spans="2:14" x14ac:dyDescent="0.2">
      <c r="B1657" s="5" t="s">
        <v>278</v>
      </c>
      <c r="C1657">
        <v>1992</v>
      </c>
      <c r="D1657">
        <v>3212000</v>
      </c>
      <c r="E1657">
        <v>174464</v>
      </c>
      <c r="F1657">
        <v>20005</v>
      </c>
      <c r="G1657">
        <v>154459</v>
      </c>
      <c r="H1657">
        <v>210</v>
      </c>
      <c r="I1657">
        <v>1556</v>
      </c>
      <c r="J1657">
        <v>4376</v>
      </c>
      <c r="K1657">
        <v>13863</v>
      </c>
      <c r="L1657">
        <v>43678</v>
      </c>
      <c r="M1657">
        <v>94180</v>
      </c>
      <c r="N1657">
        <v>16601</v>
      </c>
    </row>
    <row r="1658" spans="2:14" x14ac:dyDescent="0.2">
      <c r="B1658" s="5" t="s">
        <v>278</v>
      </c>
      <c r="C1658">
        <v>1993</v>
      </c>
      <c r="D1658">
        <v>3231000</v>
      </c>
      <c r="E1658">
        <v>171058</v>
      </c>
      <c r="F1658">
        <v>20512</v>
      </c>
      <c r="G1658">
        <v>150546</v>
      </c>
      <c r="H1658">
        <v>273</v>
      </c>
      <c r="I1658">
        <v>1592</v>
      </c>
      <c r="J1658">
        <v>3935</v>
      </c>
      <c r="K1658">
        <v>14712</v>
      </c>
      <c r="L1658">
        <v>39903</v>
      </c>
      <c r="M1658">
        <v>95111</v>
      </c>
      <c r="N1658">
        <v>15532</v>
      </c>
    </row>
    <row r="1659" spans="2:14" x14ac:dyDescent="0.2">
      <c r="B1659" s="5" t="s">
        <v>278</v>
      </c>
      <c r="C1659">
        <v>1994</v>
      </c>
      <c r="D1659">
        <v>3258000</v>
      </c>
      <c r="E1659">
        <v>181475</v>
      </c>
      <c r="F1659">
        <v>21225</v>
      </c>
      <c r="G1659">
        <v>160250</v>
      </c>
      <c r="H1659">
        <v>226</v>
      </c>
      <c r="I1659">
        <v>1616</v>
      </c>
      <c r="J1659">
        <v>4174</v>
      </c>
      <c r="K1659">
        <v>15209</v>
      </c>
      <c r="L1659">
        <v>40764</v>
      </c>
      <c r="M1659">
        <v>104025</v>
      </c>
      <c r="N1659">
        <v>15461</v>
      </c>
    </row>
    <row r="1660" spans="2:14" x14ac:dyDescent="0.2">
      <c r="B1660" s="5" t="s">
        <v>278</v>
      </c>
      <c r="C1660">
        <v>1995</v>
      </c>
      <c r="D1660">
        <v>3278000</v>
      </c>
      <c r="E1660">
        <v>183463</v>
      </c>
      <c r="F1660">
        <v>21770</v>
      </c>
      <c r="G1660">
        <v>161693</v>
      </c>
      <c r="H1660">
        <v>400</v>
      </c>
      <c r="I1660">
        <v>1461</v>
      </c>
      <c r="J1660">
        <v>3788</v>
      </c>
      <c r="K1660">
        <v>16121</v>
      </c>
      <c r="L1660">
        <v>41694</v>
      </c>
      <c r="M1660">
        <v>103727</v>
      </c>
      <c r="N1660">
        <v>16272</v>
      </c>
    </row>
    <row r="1661" spans="2:14" x14ac:dyDescent="0.2">
      <c r="B1661" s="5" t="s">
        <v>278</v>
      </c>
      <c r="C1661">
        <v>1996</v>
      </c>
      <c r="D1661">
        <v>3301000</v>
      </c>
      <c r="E1661">
        <v>186602</v>
      </c>
      <c r="F1661">
        <v>19710</v>
      </c>
      <c r="G1661">
        <v>166892</v>
      </c>
      <c r="H1661">
        <v>223</v>
      </c>
      <c r="I1661">
        <v>1545</v>
      </c>
      <c r="J1661">
        <v>3519</v>
      </c>
      <c r="K1661">
        <v>14423</v>
      </c>
      <c r="L1661">
        <v>41447</v>
      </c>
      <c r="M1661">
        <v>109506</v>
      </c>
      <c r="N1661">
        <v>15939</v>
      </c>
    </row>
    <row r="1662" spans="2:14" x14ac:dyDescent="0.2">
      <c r="B1662" s="5" t="s">
        <v>278</v>
      </c>
      <c r="C1662">
        <v>1997</v>
      </c>
      <c r="D1662">
        <v>3317000</v>
      </c>
      <c r="E1662">
        <v>182258</v>
      </c>
      <c r="F1662">
        <v>18560</v>
      </c>
      <c r="G1662">
        <v>163698</v>
      </c>
      <c r="H1662">
        <v>229</v>
      </c>
      <c r="I1662">
        <v>1517</v>
      </c>
      <c r="J1662">
        <v>3446</v>
      </c>
      <c r="K1662">
        <v>13368</v>
      </c>
      <c r="L1662">
        <v>40015</v>
      </c>
      <c r="M1662">
        <v>109039</v>
      </c>
      <c r="N1662">
        <v>14644</v>
      </c>
    </row>
    <row r="1663" spans="2:14" x14ac:dyDescent="0.2">
      <c r="B1663" s="5" t="s">
        <v>278</v>
      </c>
      <c r="C1663">
        <v>1998</v>
      </c>
      <c r="D1663">
        <v>3347000</v>
      </c>
      <c r="E1663">
        <v>167479</v>
      </c>
      <c r="F1663">
        <v>18053</v>
      </c>
      <c r="G1663">
        <v>149426</v>
      </c>
      <c r="H1663">
        <v>204</v>
      </c>
      <c r="I1663">
        <v>1513</v>
      </c>
      <c r="J1663">
        <v>3078</v>
      </c>
      <c r="K1663">
        <v>13258</v>
      </c>
      <c r="L1663">
        <v>38268</v>
      </c>
      <c r="M1663">
        <v>97593</v>
      </c>
      <c r="N1663">
        <v>13565</v>
      </c>
    </row>
    <row r="1664" spans="2:14" x14ac:dyDescent="0.2">
      <c r="B1664" s="5" t="s">
        <v>278</v>
      </c>
      <c r="C1664">
        <v>1999</v>
      </c>
      <c r="D1664">
        <v>3358044</v>
      </c>
      <c r="E1664">
        <v>157286</v>
      </c>
      <c r="F1664">
        <v>17066</v>
      </c>
      <c r="G1664">
        <v>140220</v>
      </c>
      <c r="H1664">
        <v>231</v>
      </c>
      <c r="I1664">
        <v>1375</v>
      </c>
      <c r="J1664">
        <v>2785</v>
      </c>
      <c r="K1664">
        <v>12675</v>
      </c>
      <c r="L1664">
        <v>34472</v>
      </c>
      <c r="M1664">
        <v>93616</v>
      </c>
      <c r="N1664">
        <v>12132</v>
      </c>
    </row>
    <row r="1665" spans="2:14" x14ac:dyDescent="0.2">
      <c r="B1665" s="5" t="s">
        <v>278</v>
      </c>
      <c r="C1665">
        <v>2000</v>
      </c>
      <c r="D1665">
        <v>3450654</v>
      </c>
      <c r="E1665">
        <v>157302</v>
      </c>
      <c r="F1665">
        <v>17177</v>
      </c>
      <c r="G1665">
        <v>140125</v>
      </c>
      <c r="H1665">
        <v>182</v>
      </c>
      <c r="I1665">
        <v>1422</v>
      </c>
      <c r="J1665">
        <v>2615</v>
      </c>
      <c r="K1665">
        <v>12958</v>
      </c>
      <c r="L1665">
        <v>31661</v>
      </c>
      <c r="M1665">
        <v>96116</v>
      </c>
      <c r="N1665">
        <v>12348</v>
      </c>
    </row>
    <row r="1666" spans="2:14" x14ac:dyDescent="0.2">
      <c r="B1666" s="5" t="s">
        <v>278</v>
      </c>
      <c r="C1666">
        <v>2001</v>
      </c>
      <c r="D1666">
        <v>3460097</v>
      </c>
      <c r="E1666">
        <v>159405</v>
      </c>
      <c r="F1666">
        <v>17726</v>
      </c>
      <c r="G1666">
        <v>141679</v>
      </c>
      <c r="H1666">
        <v>185</v>
      </c>
      <c r="I1666">
        <v>1486</v>
      </c>
      <c r="J1666">
        <v>2746</v>
      </c>
      <c r="K1666">
        <v>13309</v>
      </c>
      <c r="L1666">
        <v>34573</v>
      </c>
      <c r="M1666">
        <v>94537</v>
      </c>
      <c r="N1666">
        <v>12569</v>
      </c>
    </row>
    <row r="1667" spans="2:14" x14ac:dyDescent="0.2">
      <c r="B1667" s="5" t="s">
        <v>278</v>
      </c>
      <c r="C1667">
        <v>2002</v>
      </c>
      <c r="D1667">
        <v>3493714</v>
      </c>
      <c r="E1667">
        <v>165715</v>
      </c>
      <c r="F1667">
        <v>17587</v>
      </c>
      <c r="G1667">
        <v>148128</v>
      </c>
      <c r="H1667">
        <v>163</v>
      </c>
      <c r="I1667">
        <v>1573</v>
      </c>
      <c r="J1667">
        <v>2966</v>
      </c>
      <c r="K1667">
        <v>12885</v>
      </c>
      <c r="L1667">
        <v>35171</v>
      </c>
      <c r="M1667">
        <v>100185</v>
      </c>
      <c r="N1667">
        <v>12772</v>
      </c>
    </row>
    <row r="1668" spans="2:14" x14ac:dyDescent="0.2">
      <c r="B1668" s="5" t="s">
        <v>278</v>
      </c>
      <c r="C1668">
        <v>2003</v>
      </c>
      <c r="D1668">
        <v>3511532</v>
      </c>
      <c r="E1668">
        <v>168966</v>
      </c>
      <c r="F1668">
        <v>17758</v>
      </c>
      <c r="G1668">
        <v>151208</v>
      </c>
      <c r="H1668">
        <v>206</v>
      </c>
      <c r="I1668">
        <v>1501</v>
      </c>
      <c r="J1668">
        <v>3224</v>
      </c>
      <c r="K1668">
        <v>12827</v>
      </c>
      <c r="L1668">
        <v>34846</v>
      </c>
      <c r="M1668">
        <v>103404</v>
      </c>
      <c r="N1668">
        <v>12958</v>
      </c>
    </row>
    <row r="1669" spans="2:14" x14ac:dyDescent="0.2">
      <c r="B1669" s="5" t="s">
        <v>278</v>
      </c>
      <c r="C1669">
        <v>2004</v>
      </c>
      <c r="D1669">
        <v>3523553</v>
      </c>
      <c r="E1669">
        <v>167107</v>
      </c>
      <c r="F1669">
        <v>17635</v>
      </c>
      <c r="G1669">
        <v>149472</v>
      </c>
      <c r="H1669">
        <v>186</v>
      </c>
      <c r="I1669">
        <v>1557</v>
      </c>
      <c r="J1669">
        <v>3090</v>
      </c>
      <c r="K1669">
        <v>12802</v>
      </c>
      <c r="L1669">
        <v>35244</v>
      </c>
      <c r="M1669">
        <v>101271</v>
      </c>
      <c r="N1669">
        <v>12957</v>
      </c>
    </row>
    <row r="1670" spans="2:14" x14ac:dyDescent="0.2">
      <c r="B1670" s="5" t="s">
        <v>279</v>
      </c>
      <c r="C1670">
        <v>1960</v>
      </c>
      <c r="D1670">
        <v>1768687</v>
      </c>
      <c r="E1670">
        <v>34970</v>
      </c>
      <c r="F1670">
        <v>1232</v>
      </c>
      <c r="G1670">
        <v>33738</v>
      </c>
      <c r="H1670">
        <v>43</v>
      </c>
      <c r="I1670">
        <v>166</v>
      </c>
      <c r="J1670">
        <v>563</v>
      </c>
      <c r="K1670">
        <v>460</v>
      </c>
      <c r="L1670">
        <v>7175</v>
      </c>
      <c r="M1670">
        <v>24252</v>
      </c>
      <c r="N1670">
        <v>2311</v>
      </c>
    </row>
    <row r="1671" spans="2:14" x14ac:dyDescent="0.2">
      <c r="B1671" s="5" t="s">
        <v>279</v>
      </c>
      <c r="C1671">
        <v>1961</v>
      </c>
      <c r="D1671">
        <v>1799000</v>
      </c>
      <c r="E1671">
        <v>36000</v>
      </c>
      <c r="F1671">
        <v>1242</v>
      </c>
      <c r="G1671">
        <v>34758</v>
      </c>
      <c r="H1671">
        <v>48</v>
      </c>
      <c r="I1671">
        <v>138</v>
      </c>
      <c r="J1671">
        <v>626</v>
      </c>
      <c r="K1671">
        <v>430</v>
      </c>
      <c r="L1671">
        <v>7276</v>
      </c>
      <c r="M1671">
        <v>24983</v>
      </c>
      <c r="N1671">
        <v>2499</v>
      </c>
    </row>
    <row r="1672" spans="2:14" x14ac:dyDescent="0.2">
      <c r="B1672" s="5" t="s">
        <v>279</v>
      </c>
      <c r="C1672">
        <v>1962</v>
      </c>
      <c r="D1672">
        <v>1864000</v>
      </c>
      <c r="E1672">
        <v>38364</v>
      </c>
      <c r="F1672">
        <v>1461</v>
      </c>
      <c r="G1672">
        <v>36903</v>
      </c>
      <c r="H1672">
        <v>54</v>
      </c>
      <c r="I1672">
        <v>174</v>
      </c>
      <c r="J1672">
        <v>714</v>
      </c>
      <c r="K1672">
        <v>519</v>
      </c>
      <c r="L1672">
        <v>8268</v>
      </c>
      <c r="M1672">
        <v>25871</v>
      </c>
      <c r="N1672">
        <v>2764</v>
      </c>
    </row>
    <row r="1673" spans="2:14" x14ac:dyDescent="0.2">
      <c r="B1673" s="5" t="s">
        <v>279</v>
      </c>
      <c r="C1673">
        <v>1963</v>
      </c>
      <c r="D1673">
        <v>1826000</v>
      </c>
      <c r="E1673">
        <v>40362</v>
      </c>
      <c r="F1673">
        <v>1393</v>
      </c>
      <c r="G1673">
        <v>38969</v>
      </c>
      <c r="H1673">
        <v>55</v>
      </c>
      <c r="I1673">
        <v>161</v>
      </c>
      <c r="J1673">
        <v>554</v>
      </c>
      <c r="K1673">
        <v>623</v>
      </c>
      <c r="L1673">
        <v>8823</v>
      </c>
      <c r="M1673">
        <v>27023</v>
      </c>
      <c r="N1673">
        <v>3123</v>
      </c>
    </row>
    <row r="1674" spans="2:14" x14ac:dyDescent="0.2">
      <c r="B1674" s="5" t="s">
        <v>279</v>
      </c>
      <c r="C1674">
        <v>1964</v>
      </c>
      <c r="D1674">
        <v>1871000</v>
      </c>
      <c r="E1674">
        <v>47438</v>
      </c>
      <c r="F1674">
        <v>2009</v>
      </c>
      <c r="G1674">
        <v>45429</v>
      </c>
      <c r="H1674">
        <v>34</v>
      </c>
      <c r="I1674">
        <v>225</v>
      </c>
      <c r="J1674">
        <v>703</v>
      </c>
      <c r="K1674">
        <v>1047</v>
      </c>
      <c r="L1674">
        <v>10727</v>
      </c>
      <c r="M1674">
        <v>30812</v>
      </c>
      <c r="N1674">
        <v>3890</v>
      </c>
    </row>
    <row r="1675" spans="2:14" x14ac:dyDescent="0.2">
      <c r="B1675" s="5" t="s">
        <v>279</v>
      </c>
      <c r="C1675">
        <v>1965</v>
      </c>
      <c r="D1675">
        <v>1899000</v>
      </c>
      <c r="E1675">
        <v>52376</v>
      </c>
      <c r="F1675">
        <v>2290</v>
      </c>
      <c r="G1675">
        <v>50086</v>
      </c>
      <c r="H1675">
        <v>65</v>
      </c>
      <c r="I1675">
        <v>226</v>
      </c>
      <c r="J1675">
        <v>873</v>
      </c>
      <c r="K1675">
        <v>1126</v>
      </c>
      <c r="L1675">
        <v>12079</v>
      </c>
      <c r="M1675">
        <v>34161</v>
      </c>
      <c r="N1675">
        <v>3846</v>
      </c>
    </row>
    <row r="1676" spans="2:14" x14ac:dyDescent="0.2">
      <c r="B1676" s="5" t="s">
        <v>279</v>
      </c>
      <c r="C1676">
        <v>1966</v>
      </c>
      <c r="D1676">
        <v>1955000</v>
      </c>
      <c r="E1676">
        <v>58400</v>
      </c>
      <c r="F1676">
        <v>2470</v>
      </c>
      <c r="G1676">
        <v>55930</v>
      </c>
      <c r="H1676">
        <v>53</v>
      </c>
      <c r="I1676">
        <v>247</v>
      </c>
      <c r="J1676">
        <v>895</v>
      </c>
      <c r="K1676">
        <v>1275</v>
      </c>
      <c r="L1676">
        <v>13394</v>
      </c>
      <c r="M1676">
        <v>37840</v>
      </c>
      <c r="N1676">
        <v>4696</v>
      </c>
    </row>
    <row r="1677" spans="2:14" x14ac:dyDescent="0.2">
      <c r="B1677" s="5" t="s">
        <v>279</v>
      </c>
      <c r="C1677">
        <v>1967</v>
      </c>
      <c r="D1677">
        <v>1999000</v>
      </c>
      <c r="E1677">
        <v>69268</v>
      </c>
      <c r="F1677">
        <v>3147</v>
      </c>
      <c r="G1677">
        <v>66121</v>
      </c>
      <c r="H1677">
        <v>61</v>
      </c>
      <c r="I1677">
        <v>248</v>
      </c>
      <c r="J1677">
        <v>1317</v>
      </c>
      <c r="K1677">
        <v>1521</v>
      </c>
      <c r="L1677">
        <v>17140</v>
      </c>
      <c r="M1677">
        <v>43515</v>
      </c>
      <c r="N1677">
        <v>5466</v>
      </c>
    </row>
    <row r="1678" spans="2:14" x14ac:dyDescent="0.2">
      <c r="B1678" s="5" t="s">
        <v>279</v>
      </c>
      <c r="C1678">
        <v>1968</v>
      </c>
      <c r="D1678">
        <v>2008000</v>
      </c>
      <c r="E1678">
        <v>74978</v>
      </c>
      <c r="F1678">
        <v>3955</v>
      </c>
      <c r="G1678">
        <v>71023</v>
      </c>
      <c r="H1678">
        <v>64</v>
      </c>
      <c r="I1678">
        <v>346</v>
      </c>
      <c r="J1678">
        <v>1536</v>
      </c>
      <c r="K1678">
        <v>2009</v>
      </c>
      <c r="L1678">
        <v>18978</v>
      </c>
      <c r="M1678">
        <v>46612</v>
      </c>
      <c r="N1678">
        <v>5433</v>
      </c>
    </row>
    <row r="1679" spans="2:14" x14ac:dyDescent="0.2">
      <c r="B1679" s="5" t="s">
        <v>279</v>
      </c>
      <c r="C1679">
        <v>1969</v>
      </c>
      <c r="D1679">
        <v>2032000</v>
      </c>
      <c r="E1679">
        <v>85543</v>
      </c>
      <c r="F1679">
        <v>4527</v>
      </c>
      <c r="G1679">
        <v>81016</v>
      </c>
      <c r="H1679">
        <v>81</v>
      </c>
      <c r="I1679">
        <v>371</v>
      </c>
      <c r="J1679">
        <v>1760</v>
      </c>
      <c r="K1679">
        <v>2315</v>
      </c>
      <c r="L1679">
        <v>22853</v>
      </c>
      <c r="M1679">
        <v>51692</v>
      </c>
      <c r="N1679">
        <v>6471</v>
      </c>
    </row>
    <row r="1680" spans="2:14" x14ac:dyDescent="0.2">
      <c r="B1680" s="5" t="s">
        <v>279</v>
      </c>
      <c r="C1680">
        <v>1970</v>
      </c>
      <c r="D1680">
        <v>2091385</v>
      </c>
      <c r="E1680">
        <v>98048</v>
      </c>
      <c r="F1680">
        <v>5373</v>
      </c>
      <c r="G1680">
        <v>92675</v>
      </c>
      <c r="H1680">
        <v>97</v>
      </c>
      <c r="I1680">
        <v>377</v>
      </c>
      <c r="J1680">
        <v>2144</v>
      </c>
      <c r="K1680">
        <v>2755</v>
      </c>
      <c r="L1680">
        <v>26632</v>
      </c>
      <c r="M1680">
        <v>59082</v>
      </c>
      <c r="N1680">
        <v>6961</v>
      </c>
    </row>
    <row r="1681" spans="2:14" x14ac:dyDescent="0.2">
      <c r="B1681" s="5" t="s">
        <v>279</v>
      </c>
      <c r="C1681">
        <v>1971</v>
      </c>
      <c r="D1681">
        <v>2158000</v>
      </c>
      <c r="E1681">
        <v>106601</v>
      </c>
      <c r="F1681">
        <v>6335</v>
      </c>
      <c r="G1681">
        <v>100266</v>
      </c>
      <c r="H1681">
        <v>70</v>
      </c>
      <c r="I1681">
        <v>478</v>
      </c>
      <c r="J1681">
        <v>2383</v>
      </c>
      <c r="K1681">
        <v>3404</v>
      </c>
      <c r="L1681">
        <v>28933</v>
      </c>
      <c r="M1681">
        <v>63543</v>
      </c>
      <c r="N1681">
        <v>7790</v>
      </c>
    </row>
    <row r="1682" spans="2:14" x14ac:dyDescent="0.2">
      <c r="B1682" s="5" t="s">
        <v>279</v>
      </c>
      <c r="C1682">
        <v>1972</v>
      </c>
      <c r="D1682">
        <v>2182000</v>
      </c>
      <c r="E1682">
        <v>110156</v>
      </c>
      <c r="F1682">
        <v>6494</v>
      </c>
      <c r="G1682">
        <v>103662</v>
      </c>
      <c r="H1682">
        <v>119</v>
      </c>
      <c r="I1682">
        <v>574</v>
      </c>
      <c r="J1682">
        <v>2390</v>
      </c>
      <c r="K1682">
        <v>3411</v>
      </c>
      <c r="L1682">
        <v>32049</v>
      </c>
      <c r="M1682">
        <v>63178</v>
      </c>
      <c r="N1682">
        <v>8435</v>
      </c>
    </row>
    <row r="1683" spans="2:14" x14ac:dyDescent="0.2">
      <c r="B1683" s="5" t="s">
        <v>279</v>
      </c>
      <c r="C1683">
        <v>1973</v>
      </c>
      <c r="D1683">
        <v>2225000</v>
      </c>
      <c r="E1683">
        <v>117860</v>
      </c>
      <c r="F1683">
        <v>6512</v>
      </c>
      <c r="G1683">
        <v>111348</v>
      </c>
      <c r="H1683">
        <v>110</v>
      </c>
      <c r="I1683">
        <v>653</v>
      </c>
      <c r="J1683">
        <v>2211</v>
      </c>
      <c r="K1683">
        <v>3538</v>
      </c>
      <c r="L1683">
        <v>35772</v>
      </c>
      <c r="M1683">
        <v>66494</v>
      </c>
      <c r="N1683">
        <v>9082</v>
      </c>
    </row>
    <row r="1684" spans="2:14" x14ac:dyDescent="0.2">
      <c r="B1684" s="5" t="s">
        <v>279</v>
      </c>
      <c r="C1684">
        <v>1974</v>
      </c>
      <c r="D1684">
        <v>2266000</v>
      </c>
      <c r="E1684">
        <v>143772</v>
      </c>
      <c r="F1684">
        <v>8326</v>
      </c>
      <c r="G1684">
        <v>135446</v>
      </c>
      <c r="H1684">
        <v>127</v>
      </c>
      <c r="I1684">
        <v>732</v>
      </c>
      <c r="J1684">
        <v>2964</v>
      </c>
      <c r="K1684">
        <v>4503</v>
      </c>
      <c r="L1684">
        <v>41766</v>
      </c>
      <c r="M1684">
        <v>83060</v>
      </c>
      <c r="N1684">
        <v>10620</v>
      </c>
    </row>
    <row r="1685" spans="2:14" x14ac:dyDescent="0.2">
      <c r="B1685" s="5" t="s">
        <v>279</v>
      </c>
      <c r="C1685">
        <v>1975</v>
      </c>
      <c r="D1685">
        <v>2288000</v>
      </c>
      <c r="E1685">
        <v>154491</v>
      </c>
      <c r="F1685">
        <v>10034</v>
      </c>
      <c r="G1685">
        <v>144457</v>
      </c>
      <c r="H1685">
        <v>142</v>
      </c>
      <c r="I1685">
        <v>745</v>
      </c>
      <c r="J1685">
        <v>2982</v>
      </c>
      <c r="K1685">
        <v>6165</v>
      </c>
      <c r="L1685">
        <v>43738</v>
      </c>
      <c r="M1685">
        <v>90053</v>
      </c>
      <c r="N1685">
        <v>10666</v>
      </c>
    </row>
    <row r="1686" spans="2:14" x14ac:dyDescent="0.2">
      <c r="B1686" s="5" t="s">
        <v>279</v>
      </c>
      <c r="C1686">
        <v>1976</v>
      </c>
      <c r="D1686">
        <v>2329000</v>
      </c>
      <c r="E1686">
        <v>148097</v>
      </c>
      <c r="F1686">
        <v>10654</v>
      </c>
      <c r="G1686">
        <v>137443</v>
      </c>
      <c r="H1686">
        <v>97</v>
      </c>
      <c r="I1686">
        <v>829</v>
      </c>
      <c r="J1686">
        <v>3091</v>
      </c>
      <c r="K1686">
        <v>6637</v>
      </c>
      <c r="L1686">
        <v>39587</v>
      </c>
      <c r="M1686">
        <v>88661</v>
      </c>
      <c r="N1686">
        <v>9195</v>
      </c>
    </row>
    <row r="1687" spans="2:14" x14ac:dyDescent="0.2">
      <c r="B1687" s="5" t="s">
        <v>279</v>
      </c>
      <c r="C1687">
        <v>1977</v>
      </c>
      <c r="D1687">
        <v>2376000</v>
      </c>
      <c r="E1687">
        <v>142256</v>
      </c>
      <c r="F1687">
        <v>10830</v>
      </c>
      <c r="G1687">
        <v>131426</v>
      </c>
      <c r="H1687">
        <v>117</v>
      </c>
      <c r="I1687">
        <v>948</v>
      </c>
      <c r="J1687">
        <v>2948</v>
      </c>
      <c r="K1687">
        <v>6817</v>
      </c>
      <c r="L1687">
        <v>38880</v>
      </c>
      <c r="M1687">
        <v>83306</v>
      </c>
      <c r="N1687">
        <v>9240</v>
      </c>
    </row>
    <row r="1688" spans="2:14" x14ac:dyDescent="0.2">
      <c r="B1688" s="5" t="s">
        <v>279</v>
      </c>
      <c r="C1688">
        <v>1978</v>
      </c>
      <c r="D1688">
        <v>2444000</v>
      </c>
      <c r="E1688">
        <v>148483</v>
      </c>
      <c r="F1688">
        <v>12278</v>
      </c>
      <c r="G1688">
        <v>136205</v>
      </c>
      <c r="H1688">
        <v>123</v>
      </c>
      <c r="I1688">
        <v>1008</v>
      </c>
      <c r="J1688">
        <v>3204</v>
      </c>
      <c r="K1688">
        <v>7943</v>
      </c>
      <c r="L1688">
        <v>39523</v>
      </c>
      <c r="M1688">
        <v>87033</v>
      </c>
      <c r="N1688">
        <v>9649</v>
      </c>
    </row>
    <row r="1689" spans="2:14" x14ac:dyDescent="0.2">
      <c r="B1689" s="5" t="s">
        <v>279</v>
      </c>
      <c r="C1689">
        <v>1979</v>
      </c>
      <c r="D1689">
        <v>2527000</v>
      </c>
      <c r="E1689">
        <v>161045</v>
      </c>
      <c r="F1689">
        <v>13781</v>
      </c>
      <c r="G1689">
        <v>147264</v>
      </c>
      <c r="H1689">
        <v>107</v>
      </c>
      <c r="I1689">
        <v>1121</v>
      </c>
      <c r="J1689">
        <v>3299</v>
      </c>
      <c r="K1689">
        <v>9254</v>
      </c>
      <c r="L1689">
        <v>40682</v>
      </c>
      <c r="M1689">
        <v>96823</v>
      </c>
      <c r="N1689">
        <v>9759</v>
      </c>
    </row>
    <row r="1690" spans="2:14" x14ac:dyDescent="0.2">
      <c r="B1690" s="5" t="s">
        <v>279</v>
      </c>
      <c r="C1690">
        <v>1980</v>
      </c>
      <c r="D1690">
        <v>2610477</v>
      </c>
      <c r="E1690">
        <v>174561</v>
      </c>
      <c r="F1690">
        <v>12802</v>
      </c>
      <c r="G1690">
        <v>161759</v>
      </c>
      <c r="H1690">
        <v>132</v>
      </c>
      <c r="I1690">
        <v>1084</v>
      </c>
      <c r="J1690">
        <v>3978</v>
      </c>
      <c r="K1690">
        <v>7608</v>
      </c>
      <c r="L1690">
        <v>45641</v>
      </c>
      <c r="M1690">
        <v>106712</v>
      </c>
      <c r="N1690">
        <v>9406</v>
      </c>
    </row>
    <row r="1691" spans="2:14" x14ac:dyDescent="0.2">
      <c r="B1691" s="5" t="s">
        <v>279</v>
      </c>
      <c r="C1691">
        <v>1981</v>
      </c>
      <c r="D1691">
        <v>2647000</v>
      </c>
      <c r="E1691">
        <v>186267</v>
      </c>
      <c r="F1691">
        <v>12671</v>
      </c>
      <c r="G1691">
        <v>173596</v>
      </c>
      <c r="H1691">
        <v>117</v>
      </c>
      <c r="I1691">
        <v>1105</v>
      </c>
      <c r="J1691">
        <v>4780</v>
      </c>
      <c r="K1691">
        <v>6669</v>
      </c>
      <c r="L1691">
        <v>52067</v>
      </c>
      <c r="M1691">
        <v>112518</v>
      </c>
      <c r="N1691">
        <v>9011</v>
      </c>
    </row>
    <row r="1692" spans="2:14" x14ac:dyDescent="0.2">
      <c r="B1692" s="5" t="s">
        <v>279</v>
      </c>
      <c r="C1692">
        <v>1982</v>
      </c>
      <c r="D1692">
        <v>2649000</v>
      </c>
      <c r="E1692">
        <v>173973</v>
      </c>
      <c r="F1692">
        <v>12529</v>
      </c>
      <c r="G1692">
        <v>161444</v>
      </c>
      <c r="H1692">
        <v>136</v>
      </c>
      <c r="I1692">
        <v>1057</v>
      </c>
      <c r="J1692">
        <v>4433</v>
      </c>
      <c r="K1692">
        <v>6903</v>
      </c>
      <c r="L1692">
        <v>47410</v>
      </c>
      <c r="M1692">
        <v>106061</v>
      </c>
      <c r="N1692">
        <v>7973</v>
      </c>
    </row>
    <row r="1693" spans="2:14" x14ac:dyDescent="0.2">
      <c r="B1693" s="5" t="s">
        <v>279</v>
      </c>
      <c r="C1693">
        <v>1983</v>
      </c>
      <c r="D1693">
        <v>2662000</v>
      </c>
      <c r="E1693">
        <v>166398</v>
      </c>
      <c r="F1693">
        <v>12986</v>
      </c>
      <c r="G1693">
        <v>153412</v>
      </c>
      <c r="H1693">
        <v>109</v>
      </c>
      <c r="I1693">
        <v>1078</v>
      </c>
      <c r="J1693">
        <v>4533</v>
      </c>
      <c r="K1693">
        <v>7266</v>
      </c>
      <c r="L1693">
        <v>46472</v>
      </c>
      <c r="M1693">
        <v>98880</v>
      </c>
      <c r="N1693">
        <v>8060</v>
      </c>
    </row>
    <row r="1694" spans="2:14" x14ac:dyDescent="0.2">
      <c r="B1694" s="5" t="s">
        <v>279</v>
      </c>
      <c r="C1694">
        <v>1984</v>
      </c>
      <c r="D1694">
        <v>2674000</v>
      </c>
      <c r="E1694">
        <v>166956</v>
      </c>
      <c r="F1694">
        <v>13533</v>
      </c>
      <c r="G1694">
        <v>153423</v>
      </c>
      <c r="H1694">
        <v>128</v>
      </c>
      <c r="I1694">
        <v>1201</v>
      </c>
      <c r="J1694">
        <v>4508</v>
      </c>
      <c r="K1694">
        <v>7696</v>
      </c>
      <c r="L1694">
        <v>48755</v>
      </c>
      <c r="M1694">
        <v>96742</v>
      </c>
      <c r="N1694">
        <v>7926</v>
      </c>
    </row>
    <row r="1695" spans="2:14" x14ac:dyDescent="0.2">
      <c r="B1695" s="5" t="s">
        <v>279</v>
      </c>
      <c r="C1695">
        <v>1985</v>
      </c>
      <c r="D1695">
        <v>2687000</v>
      </c>
      <c r="E1695">
        <v>180830</v>
      </c>
      <c r="F1695">
        <v>14807</v>
      </c>
      <c r="G1695">
        <v>166023</v>
      </c>
      <c r="H1695">
        <v>125</v>
      </c>
      <c r="I1695">
        <v>1363</v>
      </c>
      <c r="J1695">
        <v>4986</v>
      </c>
      <c r="K1695">
        <v>8333</v>
      </c>
      <c r="L1695">
        <v>50690</v>
      </c>
      <c r="M1695">
        <v>105725</v>
      </c>
      <c r="N1695">
        <v>9608</v>
      </c>
    </row>
    <row r="1696" spans="2:14" x14ac:dyDescent="0.2">
      <c r="B1696" s="5" t="s">
        <v>279</v>
      </c>
      <c r="C1696">
        <v>1986</v>
      </c>
      <c r="D1696">
        <v>2698000</v>
      </c>
      <c r="E1696">
        <v>191037</v>
      </c>
      <c r="F1696">
        <v>14830</v>
      </c>
      <c r="G1696">
        <v>176207</v>
      </c>
      <c r="H1696">
        <v>178</v>
      </c>
      <c r="I1696">
        <v>1379</v>
      </c>
      <c r="J1696">
        <v>5555</v>
      </c>
      <c r="K1696">
        <v>7718</v>
      </c>
      <c r="L1696">
        <v>53062</v>
      </c>
      <c r="M1696">
        <v>112312</v>
      </c>
      <c r="N1696">
        <v>10833</v>
      </c>
    </row>
    <row r="1697" spans="2:14" x14ac:dyDescent="0.2">
      <c r="B1697" s="5" t="s">
        <v>279</v>
      </c>
      <c r="C1697">
        <v>1987</v>
      </c>
      <c r="D1697">
        <v>2724000</v>
      </c>
      <c r="E1697">
        <v>189835</v>
      </c>
      <c r="F1697">
        <v>14697</v>
      </c>
      <c r="G1697">
        <v>175138</v>
      </c>
      <c r="H1697">
        <v>153</v>
      </c>
      <c r="I1697">
        <v>1247</v>
      </c>
      <c r="J1697">
        <v>5338</v>
      </c>
      <c r="K1697">
        <v>7959</v>
      </c>
      <c r="L1697">
        <v>48562</v>
      </c>
      <c r="M1697">
        <v>113907</v>
      </c>
      <c r="N1697">
        <v>12669</v>
      </c>
    </row>
    <row r="1698" spans="2:14" x14ac:dyDescent="0.2">
      <c r="B1698" s="5" t="s">
        <v>279</v>
      </c>
      <c r="C1698">
        <v>1988</v>
      </c>
      <c r="D1698">
        <v>2741000</v>
      </c>
      <c r="E1698">
        <v>193479</v>
      </c>
      <c r="F1698">
        <v>14959</v>
      </c>
      <c r="G1698">
        <v>178520</v>
      </c>
      <c r="H1698">
        <v>139</v>
      </c>
      <c r="I1698">
        <v>1111</v>
      </c>
      <c r="J1698">
        <v>5289</v>
      </c>
      <c r="K1698">
        <v>8420</v>
      </c>
      <c r="L1698">
        <v>48355</v>
      </c>
      <c r="M1698">
        <v>113872</v>
      </c>
      <c r="N1698">
        <v>16293</v>
      </c>
    </row>
    <row r="1699" spans="2:14" x14ac:dyDescent="0.2">
      <c r="B1699" s="5" t="s">
        <v>279</v>
      </c>
      <c r="C1699">
        <v>1989</v>
      </c>
      <c r="D1699">
        <v>2820000</v>
      </c>
      <c r="E1699">
        <v>173744</v>
      </c>
      <c r="F1699">
        <v>14625</v>
      </c>
      <c r="G1699">
        <v>159119</v>
      </c>
      <c r="H1699">
        <v>134</v>
      </c>
      <c r="I1699">
        <v>1314</v>
      </c>
      <c r="J1699">
        <v>4282</v>
      </c>
      <c r="K1699">
        <v>8895</v>
      </c>
      <c r="L1699">
        <v>40197</v>
      </c>
      <c r="M1699">
        <v>103690</v>
      </c>
      <c r="N1699">
        <v>15232</v>
      </c>
    </row>
    <row r="1700" spans="2:14" x14ac:dyDescent="0.2">
      <c r="B1700" s="5" t="s">
        <v>279</v>
      </c>
      <c r="C1700">
        <v>1990</v>
      </c>
      <c r="D1700">
        <v>2842321</v>
      </c>
      <c r="E1700">
        <v>160478</v>
      </c>
      <c r="F1700">
        <v>14405</v>
      </c>
      <c r="G1700">
        <v>146073</v>
      </c>
      <c r="H1700">
        <v>108</v>
      </c>
      <c r="I1700">
        <v>1332</v>
      </c>
      <c r="J1700">
        <v>4102</v>
      </c>
      <c r="K1700">
        <v>8863</v>
      </c>
      <c r="L1700">
        <v>32273</v>
      </c>
      <c r="M1700">
        <v>100765</v>
      </c>
      <c r="N1700">
        <v>13035</v>
      </c>
    </row>
    <row r="1701" spans="2:14" x14ac:dyDescent="0.2">
      <c r="B1701" s="5" t="s">
        <v>279</v>
      </c>
      <c r="C1701">
        <v>1991</v>
      </c>
      <c r="D1701">
        <v>2922000</v>
      </c>
      <c r="E1701">
        <v>168165</v>
      </c>
      <c r="F1701">
        <v>14795</v>
      </c>
      <c r="G1701">
        <v>153370</v>
      </c>
      <c r="H1701">
        <v>133</v>
      </c>
      <c r="I1701">
        <v>1561</v>
      </c>
      <c r="J1701">
        <v>4387</v>
      </c>
      <c r="K1701">
        <v>8714</v>
      </c>
      <c r="L1701">
        <v>34363</v>
      </c>
      <c r="M1701">
        <v>105145</v>
      </c>
      <c r="N1701">
        <v>13862</v>
      </c>
    </row>
    <row r="1702" spans="2:14" x14ac:dyDescent="0.2">
      <c r="B1702" s="5" t="s">
        <v>279</v>
      </c>
      <c r="C1702">
        <v>1992</v>
      </c>
      <c r="D1702">
        <v>2977000</v>
      </c>
      <c r="E1702">
        <v>173289</v>
      </c>
      <c r="F1702">
        <v>15189</v>
      </c>
      <c r="G1702">
        <v>158100</v>
      </c>
      <c r="H1702">
        <v>139</v>
      </c>
      <c r="I1702">
        <v>1580</v>
      </c>
      <c r="J1702">
        <v>4507</v>
      </c>
      <c r="K1702">
        <v>8963</v>
      </c>
      <c r="L1702">
        <v>32945</v>
      </c>
      <c r="M1702">
        <v>109274</v>
      </c>
      <c r="N1702">
        <v>15881</v>
      </c>
    </row>
    <row r="1703" spans="2:14" x14ac:dyDescent="0.2">
      <c r="B1703" s="5" t="s">
        <v>279</v>
      </c>
      <c r="C1703">
        <v>1993</v>
      </c>
      <c r="D1703">
        <v>3032000</v>
      </c>
      <c r="E1703">
        <v>174812</v>
      </c>
      <c r="F1703">
        <v>15254</v>
      </c>
      <c r="G1703">
        <v>159558</v>
      </c>
      <c r="H1703">
        <v>140</v>
      </c>
      <c r="I1703">
        <v>1554</v>
      </c>
      <c r="J1703">
        <v>3930</v>
      </c>
      <c r="K1703">
        <v>9630</v>
      </c>
      <c r="L1703">
        <v>31072</v>
      </c>
      <c r="M1703">
        <v>110878</v>
      </c>
      <c r="N1703">
        <v>17608</v>
      </c>
    </row>
    <row r="1704" spans="2:14" x14ac:dyDescent="0.2">
      <c r="B1704" s="5" t="s">
        <v>279</v>
      </c>
      <c r="C1704">
        <v>1994</v>
      </c>
      <c r="D1704">
        <v>3086000</v>
      </c>
      <c r="E1704">
        <v>194307</v>
      </c>
      <c r="F1704">
        <v>16067</v>
      </c>
      <c r="G1704">
        <v>178240</v>
      </c>
      <c r="H1704">
        <v>150</v>
      </c>
      <c r="I1704">
        <v>1333</v>
      </c>
      <c r="J1704">
        <v>4264</v>
      </c>
      <c r="K1704">
        <v>10320</v>
      </c>
      <c r="L1704">
        <v>33970</v>
      </c>
      <c r="M1704">
        <v>122506</v>
      </c>
      <c r="N1704">
        <v>21764</v>
      </c>
    </row>
    <row r="1705" spans="2:14" x14ac:dyDescent="0.2">
      <c r="B1705" s="5" t="s">
        <v>279</v>
      </c>
      <c r="C1705">
        <v>1995</v>
      </c>
      <c r="D1705">
        <v>3141000</v>
      </c>
      <c r="E1705">
        <v>206173</v>
      </c>
      <c r="F1705">
        <v>16408</v>
      </c>
      <c r="G1705">
        <v>189765</v>
      </c>
      <c r="H1705">
        <v>129</v>
      </c>
      <c r="I1705">
        <v>1309</v>
      </c>
      <c r="J1705">
        <v>4332</v>
      </c>
      <c r="K1705">
        <v>10638</v>
      </c>
      <c r="L1705">
        <v>34640</v>
      </c>
      <c r="M1705">
        <v>133075</v>
      </c>
      <c r="N1705">
        <v>22050</v>
      </c>
    </row>
    <row r="1706" spans="2:14" x14ac:dyDescent="0.2">
      <c r="B1706" s="5" t="s">
        <v>279</v>
      </c>
      <c r="C1706">
        <v>1996</v>
      </c>
      <c r="D1706">
        <v>3204000</v>
      </c>
      <c r="E1706">
        <v>192132</v>
      </c>
      <c r="F1706">
        <v>14837</v>
      </c>
      <c r="G1706">
        <v>177295</v>
      </c>
      <c r="H1706">
        <v>129</v>
      </c>
      <c r="I1706">
        <v>1272</v>
      </c>
      <c r="J1706">
        <v>3914</v>
      </c>
      <c r="K1706">
        <v>9522</v>
      </c>
      <c r="L1706">
        <v>31664</v>
      </c>
      <c r="M1706">
        <v>128618</v>
      </c>
      <c r="N1706">
        <v>17013</v>
      </c>
    </row>
    <row r="1707" spans="2:14" x14ac:dyDescent="0.2">
      <c r="B1707" s="5" t="s">
        <v>279</v>
      </c>
      <c r="C1707">
        <v>1997</v>
      </c>
      <c r="D1707">
        <v>3243000</v>
      </c>
      <c r="E1707">
        <v>203328</v>
      </c>
      <c r="F1707">
        <v>14412</v>
      </c>
      <c r="G1707">
        <v>188916</v>
      </c>
      <c r="H1707">
        <v>95</v>
      </c>
      <c r="I1707">
        <v>1306</v>
      </c>
      <c r="J1707">
        <v>3811</v>
      </c>
      <c r="K1707">
        <v>9200</v>
      </c>
      <c r="L1707">
        <v>33507</v>
      </c>
      <c r="M1707">
        <v>136129</v>
      </c>
      <c r="N1707">
        <v>19280</v>
      </c>
    </row>
    <row r="1708" spans="2:14" x14ac:dyDescent="0.2">
      <c r="B1708" s="5" t="s">
        <v>279</v>
      </c>
      <c r="C1708">
        <v>1998</v>
      </c>
      <c r="D1708">
        <v>3282000</v>
      </c>
      <c r="E1708">
        <v>185323</v>
      </c>
      <c r="F1708">
        <v>13778</v>
      </c>
      <c r="G1708">
        <v>171545</v>
      </c>
      <c r="H1708">
        <v>126</v>
      </c>
      <c r="I1708">
        <v>1307</v>
      </c>
      <c r="J1708">
        <v>3452</v>
      </c>
      <c r="K1708">
        <v>8893</v>
      </c>
      <c r="L1708">
        <v>30442</v>
      </c>
      <c r="M1708">
        <v>123841</v>
      </c>
      <c r="N1708">
        <v>17262</v>
      </c>
    </row>
    <row r="1709" spans="2:14" x14ac:dyDescent="0.2">
      <c r="B1709" s="5" t="s">
        <v>279</v>
      </c>
      <c r="C1709">
        <v>1999</v>
      </c>
      <c r="D1709">
        <v>3316154</v>
      </c>
      <c r="E1709">
        <v>165866</v>
      </c>
      <c r="F1709">
        <v>12432</v>
      </c>
      <c r="G1709">
        <v>153434</v>
      </c>
      <c r="H1709">
        <v>88</v>
      </c>
      <c r="I1709">
        <v>1219</v>
      </c>
      <c r="J1709">
        <v>2858</v>
      </c>
      <c r="K1709">
        <v>8267</v>
      </c>
      <c r="L1709">
        <v>26749</v>
      </c>
      <c r="M1709">
        <v>113052</v>
      </c>
      <c r="N1709">
        <v>13633</v>
      </c>
    </row>
    <row r="1710" spans="2:14" x14ac:dyDescent="0.2">
      <c r="B1710" s="5" t="s">
        <v>279</v>
      </c>
      <c r="C1710">
        <v>2000</v>
      </c>
      <c r="D1710">
        <v>3421399</v>
      </c>
      <c r="E1710">
        <v>165780</v>
      </c>
      <c r="F1710">
        <v>12000</v>
      </c>
      <c r="G1710">
        <v>153780</v>
      </c>
      <c r="H1710">
        <v>70</v>
      </c>
      <c r="I1710">
        <v>1286</v>
      </c>
      <c r="J1710">
        <v>2888</v>
      </c>
      <c r="K1710">
        <v>7756</v>
      </c>
      <c r="L1710">
        <v>25618</v>
      </c>
      <c r="M1710">
        <v>114230</v>
      </c>
      <c r="N1710">
        <v>13932</v>
      </c>
    </row>
    <row r="1711" spans="2:14" x14ac:dyDescent="0.2">
      <c r="B1711" s="5" t="s">
        <v>279</v>
      </c>
      <c r="C1711">
        <v>2001</v>
      </c>
      <c r="D1711">
        <v>3472867</v>
      </c>
      <c r="E1711">
        <v>175174</v>
      </c>
      <c r="F1711">
        <v>10650</v>
      </c>
      <c r="G1711">
        <v>164524</v>
      </c>
      <c r="H1711">
        <v>84</v>
      </c>
      <c r="I1711">
        <v>1174</v>
      </c>
      <c r="J1711">
        <v>2749</v>
      </c>
      <c r="K1711">
        <v>6643</v>
      </c>
      <c r="L1711">
        <v>26648</v>
      </c>
      <c r="M1711">
        <v>123034</v>
      </c>
      <c r="N1711">
        <v>14842</v>
      </c>
    </row>
    <row r="1712" spans="2:14" x14ac:dyDescent="0.2">
      <c r="B1712" s="5" t="s">
        <v>279</v>
      </c>
      <c r="C1712">
        <v>2002</v>
      </c>
      <c r="D1712">
        <v>3521515</v>
      </c>
      <c r="E1712">
        <v>171443</v>
      </c>
      <c r="F1712">
        <v>10298</v>
      </c>
      <c r="G1712">
        <v>161145</v>
      </c>
      <c r="H1712">
        <v>72</v>
      </c>
      <c r="I1712">
        <v>1238</v>
      </c>
      <c r="J1712">
        <v>2742</v>
      </c>
      <c r="K1712">
        <v>6246</v>
      </c>
      <c r="L1712">
        <v>25696</v>
      </c>
      <c r="M1712">
        <v>118925</v>
      </c>
      <c r="N1712">
        <v>16524</v>
      </c>
    </row>
    <row r="1713" spans="2:14" x14ac:dyDescent="0.2">
      <c r="B1713" s="5" t="s">
        <v>279</v>
      </c>
      <c r="C1713">
        <v>2003</v>
      </c>
      <c r="D1713">
        <v>3559596</v>
      </c>
      <c r="E1713">
        <v>180750</v>
      </c>
      <c r="F1713">
        <v>10520</v>
      </c>
      <c r="G1713">
        <v>170230</v>
      </c>
      <c r="H1713">
        <v>68</v>
      </c>
      <c r="I1713">
        <v>1218</v>
      </c>
      <c r="J1713">
        <v>2851</v>
      </c>
      <c r="K1713">
        <v>6383</v>
      </c>
      <c r="L1713">
        <v>28626</v>
      </c>
      <c r="M1713">
        <v>122615</v>
      </c>
      <c r="N1713">
        <v>18989</v>
      </c>
    </row>
    <row r="1714" spans="2:14" x14ac:dyDescent="0.2">
      <c r="B1714" s="5" t="s">
        <v>279</v>
      </c>
      <c r="C1714">
        <v>2004</v>
      </c>
      <c r="D1714">
        <v>3594586</v>
      </c>
      <c r="E1714">
        <v>177199</v>
      </c>
      <c r="F1714">
        <v>10724</v>
      </c>
      <c r="G1714">
        <v>166475</v>
      </c>
      <c r="H1714">
        <v>90</v>
      </c>
      <c r="I1714">
        <v>1283</v>
      </c>
      <c r="J1714">
        <v>2751</v>
      </c>
      <c r="K1714">
        <v>6600</v>
      </c>
      <c r="L1714">
        <v>30072</v>
      </c>
      <c r="M1714">
        <v>117868</v>
      </c>
      <c r="N1714">
        <v>18535</v>
      </c>
    </row>
    <row r="1715" spans="2:14" x14ac:dyDescent="0.2">
      <c r="B1715" s="5" t="s">
        <v>280</v>
      </c>
      <c r="C1715">
        <v>1960</v>
      </c>
      <c r="D1715">
        <v>11319366</v>
      </c>
      <c r="E1715">
        <v>118789</v>
      </c>
      <c r="F1715">
        <v>11203</v>
      </c>
      <c r="G1715">
        <v>107586</v>
      </c>
      <c r="H1715">
        <v>296</v>
      </c>
      <c r="I1715">
        <v>995</v>
      </c>
      <c r="J1715">
        <v>3840</v>
      </c>
      <c r="K1715">
        <v>6072</v>
      </c>
      <c r="L1715">
        <v>33709</v>
      </c>
      <c r="M1715">
        <v>60023</v>
      </c>
      <c r="N1715">
        <v>13854</v>
      </c>
    </row>
    <row r="1716" spans="2:14" x14ac:dyDescent="0.2">
      <c r="B1716" s="5" t="s">
        <v>280</v>
      </c>
      <c r="C1716">
        <v>1961</v>
      </c>
      <c r="D1716">
        <v>11468000</v>
      </c>
      <c r="E1716">
        <v>120118</v>
      </c>
      <c r="F1716">
        <v>11223</v>
      </c>
      <c r="G1716">
        <v>108895</v>
      </c>
      <c r="H1716">
        <v>298</v>
      </c>
      <c r="I1716">
        <v>841</v>
      </c>
      <c r="J1716">
        <v>4094</v>
      </c>
      <c r="K1716">
        <v>5990</v>
      </c>
      <c r="L1716">
        <v>36391</v>
      </c>
      <c r="M1716">
        <v>58729</v>
      </c>
      <c r="N1716">
        <v>13775</v>
      </c>
    </row>
    <row r="1717" spans="2:14" x14ac:dyDescent="0.2">
      <c r="B1717" s="5" t="s">
        <v>280</v>
      </c>
      <c r="C1717">
        <v>1962</v>
      </c>
      <c r="D1717">
        <v>11376000</v>
      </c>
      <c r="E1717">
        <v>129023</v>
      </c>
      <c r="F1717">
        <v>11856</v>
      </c>
      <c r="G1717">
        <v>117167</v>
      </c>
      <c r="H1717">
        <v>311</v>
      </c>
      <c r="I1717">
        <v>946</v>
      </c>
      <c r="J1717">
        <v>4534</v>
      </c>
      <c r="K1717">
        <v>6065</v>
      </c>
      <c r="L1717">
        <v>37298</v>
      </c>
      <c r="M1717">
        <v>64359</v>
      </c>
      <c r="N1717">
        <v>15510</v>
      </c>
    </row>
    <row r="1718" spans="2:14" x14ac:dyDescent="0.2">
      <c r="B1718" s="5" t="s">
        <v>280</v>
      </c>
      <c r="C1718">
        <v>1963</v>
      </c>
      <c r="D1718">
        <v>11424000</v>
      </c>
      <c r="E1718">
        <v>140887</v>
      </c>
      <c r="F1718">
        <v>12678</v>
      </c>
      <c r="G1718">
        <v>128209</v>
      </c>
      <c r="H1718">
        <v>268</v>
      </c>
      <c r="I1718">
        <v>930</v>
      </c>
      <c r="J1718">
        <v>4771</v>
      </c>
      <c r="K1718">
        <v>6709</v>
      </c>
      <c r="L1718">
        <v>40089</v>
      </c>
      <c r="M1718">
        <v>69915</v>
      </c>
      <c r="N1718">
        <v>18205</v>
      </c>
    </row>
    <row r="1719" spans="2:14" x14ac:dyDescent="0.2">
      <c r="B1719" s="5" t="s">
        <v>280</v>
      </c>
      <c r="C1719">
        <v>1964</v>
      </c>
      <c r="D1719">
        <v>11459000</v>
      </c>
      <c r="E1719">
        <v>156778</v>
      </c>
      <c r="F1719">
        <v>14162</v>
      </c>
      <c r="G1719">
        <v>142616</v>
      </c>
      <c r="H1719">
        <v>384</v>
      </c>
      <c r="I1719">
        <v>1061</v>
      </c>
      <c r="J1719">
        <v>5111</v>
      </c>
      <c r="K1719">
        <v>7606</v>
      </c>
      <c r="L1719">
        <v>44235</v>
      </c>
      <c r="M1719">
        <v>76983</v>
      </c>
      <c r="N1719">
        <v>21398</v>
      </c>
    </row>
    <row r="1720" spans="2:14" x14ac:dyDescent="0.2">
      <c r="B1720" s="5" t="s">
        <v>280</v>
      </c>
      <c r="C1720">
        <v>1965</v>
      </c>
      <c r="D1720">
        <v>11520000</v>
      </c>
      <c r="E1720">
        <v>171434</v>
      </c>
      <c r="F1720">
        <v>16384</v>
      </c>
      <c r="G1720">
        <v>155050</v>
      </c>
      <c r="H1720">
        <v>411</v>
      </c>
      <c r="I1720">
        <v>1181</v>
      </c>
      <c r="J1720">
        <v>6069</v>
      </c>
      <c r="K1720">
        <v>8723</v>
      </c>
      <c r="L1720">
        <v>48070</v>
      </c>
      <c r="M1720">
        <v>81476</v>
      </c>
      <c r="N1720">
        <v>25504</v>
      </c>
    </row>
    <row r="1721" spans="2:14" x14ac:dyDescent="0.2">
      <c r="B1721" s="5" t="s">
        <v>280</v>
      </c>
      <c r="C1721">
        <v>1966</v>
      </c>
      <c r="D1721">
        <v>11582000</v>
      </c>
      <c r="E1721">
        <v>172944</v>
      </c>
      <c r="F1721">
        <v>15169</v>
      </c>
      <c r="G1721">
        <v>157775</v>
      </c>
      <c r="H1721">
        <v>378</v>
      </c>
      <c r="I1721">
        <v>1267</v>
      </c>
      <c r="J1721">
        <v>5815</v>
      </c>
      <c r="K1721">
        <v>7709</v>
      </c>
      <c r="L1721">
        <v>49073</v>
      </c>
      <c r="M1721">
        <v>84394</v>
      </c>
      <c r="N1721">
        <v>24308</v>
      </c>
    </row>
    <row r="1722" spans="2:14" x14ac:dyDescent="0.2">
      <c r="B1722" s="5" t="s">
        <v>280</v>
      </c>
      <c r="C1722">
        <v>1967</v>
      </c>
      <c r="D1722">
        <v>11629000</v>
      </c>
      <c r="E1722">
        <v>193795</v>
      </c>
      <c r="F1722">
        <v>16119</v>
      </c>
      <c r="G1722">
        <v>177676</v>
      </c>
      <c r="H1722">
        <v>448</v>
      </c>
      <c r="I1722">
        <v>1154</v>
      </c>
      <c r="J1722">
        <v>6735</v>
      </c>
      <c r="K1722">
        <v>7782</v>
      </c>
      <c r="L1722">
        <v>56709</v>
      </c>
      <c r="M1722">
        <v>93482</v>
      </c>
      <c r="N1722">
        <v>27485</v>
      </c>
    </row>
    <row r="1723" spans="2:14" x14ac:dyDescent="0.2">
      <c r="B1723" s="5" t="s">
        <v>280</v>
      </c>
      <c r="C1723">
        <v>1968</v>
      </c>
      <c r="D1723">
        <v>11712000</v>
      </c>
      <c r="E1723">
        <v>226861</v>
      </c>
      <c r="F1723">
        <v>20710</v>
      </c>
      <c r="G1723">
        <v>206151</v>
      </c>
      <c r="H1723">
        <v>475</v>
      </c>
      <c r="I1723">
        <v>1203</v>
      </c>
      <c r="J1723">
        <v>9981</v>
      </c>
      <c r="K1723">
        <v>9051</v>
      </c>
      <c r="L1723">
        <v>65151</v>
      </c>
      <c r="M1723">
        <v>108204</v>
      </c>
      <c r="N1723">
        <v>32796</v>
      </c>
    </row>
    <row r="1724" spans="2:14" x14ac:dyDescent="0.2">
      <c r="B1724" s="5" t="s">
        <v>280</v>
      </c>
      <c r="C1724">
        <v>1969</v>
      </c>
      <c r="D1724">
        <v>11803000</v>
      </c>
      <c r="E1724">
        <v>238163</v>
      </c>
      <c r="F1724">
        <v>22887</v>
      </c>
      <c r="G1724">
        <v>215276</v>
      </c>
      <c r="H1724">
        <v>488</v>
      </c>
      <c r="I1724">
        <v>1430</v>
      </c>
      <c r="J1724">
        <v>10690</v>
      </c>
      <c r="K1724">
        <v>10279</v>
      </c>
      <c r="L1724">
        <v>68187</v>
      </c>
      <c r="M1724">
        <v>111114</v>
      </c>
      <c r="N1724">
        <v>35975</v>
      </c>
    </row>
    <row r="1725" spans="2:14" x14ac:dyDescent="0.2">
      <c r="B1725" s="5" t="s">
        <v>280</v>
      </c>
      <c r="C1725">
        <v>1970</v>
      </c>
      <c r="D1725">
        <v>11793909</v>
      </c>
      <c r="E1725">
        <v>257795</v>
      </c>
      <c r="F1725">
        <v>25970</v>
      </c>
      <c r="G1725">
        <v>231825</v>
      </c>
      <c r="H1725">
        <v>637</v>
      </c>
      <c r="I1725">
        <v>1408</v>
      </c>
      <c r="J1725">
        <v>12810</v>
      </c>
      <c r="K1725">
        <v>11115</v>
      </c>
      <c r="L1725">
        <v>70730</v>
      </c>
      <c r="M1725">
        <v>120380</v>
      </c>
      <c r="N1725">
        <v>40715</v>
      </c>
    </row>
    <row r="1726" spans="2:14" x14ac:dyDescent="0.2">
      <c r="B1726" s="5" t="s">
        <v>280</v>
      </c>
      <c r="C1726">
        <v>1971</v>
      </c>
      <c r="D1726">
        <v>11879000</v>
      </c>
      <c r="E1726">
        <v>305070</v>
      </c>
      <c r="F1726">
        <v>31917</v>
      </c>
      <c r="G1726">
        <v>273153</v>
      </c>
      <c r="H1726">
        <v>738</v>
      </c>
      <c r="I1726">
        <v>1653</v>
      </c>
      <c r="J1726">
        <v>16853</v>
      </c>
      <c r="K1726">
        <v>12673</v>
      </c>
      <c r="L1726">
        <v>88176</v>
      </c>
      <c r="M1726">
        <v>141238</v>
      </c>
      <c r="N1726">
        <v>43739</v>
      </c>
    </row>
    <row r="1727" spans="2:14" x14ac:dyDescent="0.2">
      <c r="B1727" s="5" t="s">
        <v>280</v>
      </c>
      <c r="C1727">
        <v>1972</v>
      </c>
      <c r="D1727">
        <v>11926000</v>
      </c>
      <c r="E1727">
        <v>287510</v>
      </c>
      <c r="F1727">
        <v>33052</v>
      </c>
      <c r="G1727">
        <v>254458</v>
      </c>
      <c r="H1727">
        <v>721</v>
      </c>
      <c r="I1727">
        <v>1909</v>
      </c>
      <c r="J1727">
        <v>17800</v>
      </c>
      <c r="K1727">
        <v>12622</v>
      </c>
      <c r="L1727">
        <v>89343</v>
      </c>
      <c r="M1727">
        <v>124743</v>
      </c>
      <c r="N1727">
        <v>40372</v>
      </c>
    </row>
    <row r="1728" spans="2:14" x14ac:dyDescent="0.2">
      <c r="B1728" s="5" t="s">
        <v>280</v>
      </c>
      <c r="C1728">
        <v>1973</v>
      </c>
      <c r="D1728">
        <v>11902000</v>
      </c>
      <c r="E1728">
        <v>297758</v>
      </c>
      <c r="F1728">
        <v>32397</v>
      </c>
      <c r="G1728">
        <v>265361</v>
      </c>
      <c r="H1728">
        <v>754</v>
      </c>
      <c r="I1728">
        <v>1875</v>
      </c>
      <c r="J1728">
        <v>16498</v>
      </c>
      <c r="K1728">
        <v>13270</v>
      </c>
      <c r="L1728">
        <v>92078</v>
      </c>
      <c r="M1728">
        <v>129810</v>
      </c>
      <c r="N1728">
        <v>43473</v>
      </c>
    </row>
    <row r="1729" spans="2:14" x14ac:dyDescent="0.2">
      <c r="B1729" s="5" t="s">
        <v>280</v>
      </c>
      <c r="C1729">
        <v>1974</v>
      </c>
      <c r="D1729">
        <v>11835000</v>
      </c>
      <c r="E1729">
        <v>361385</v>
      </c>
      <c r="F1729">
        <v>37281</v>
      </c>
      <c r="G1729">
        <v>324104</v>
      </c>
      <c r="H1729">
        <v>795</v>
      </c>
      <c r="I1729">
        <v>2111</v>
      </c>
      <c r="J1729">
        <v>18876</v>
      </c>
      <c r="K1729">
        <v>15499</v>
      </c>
      <c r="L1729">
        <v>109808</v>
      </c>
      <c r="M1729">
        <v>169836</v>
      </c>
      <c r="N1729">
        <v>44460</v>
      </c>
    </row>
    <row r="1730" spans="2:14" x14ac:dyDescent="0.2">
      <c r="B1730" s="5" t="s">
        <v>280</v>
      </c>
      <c r="C1730">
        <v>1975</v>
      </c>
      <c r="D1730">
        <v>11827000</v>
      </c>
      <c r="E1730">
        <v>396139</v>
      </c>
      <c r="F1730">
        <v>38933</v>
      </c>
      <c r="G1730">
        <v>357206</v>
      </c>
      <c r="H1730">
        <v>808</v>
      </c>
      <c r="I1730">
        <v>2052</v>
      </c>
      <c r="J1730">
        <v>19935</v>
      </c>
      <c r="K1730">
        <v>16138</v>
      </c>
      <c r="L1730">
        <v>116295</v>
      </c>
      <c r="M1730">
        <v>197510</v>
      </c>
      <c r="N1730">
        <v>43401</v>
      </c>
    </row>
    <row r="1731" spans="2:14" x14ac:dyDescent="0.2">
      <c r="B1731" s="5" t="s">
        <v>280</v>
      </c>
      <c r="C1731">
        <v>1976</v>
      </c>
      <c r="D1731">
        <v>11862000</v>
      </c>
      <c r="E1731">
        <v>396184</v>
      </c>
      <c r="F1731">
        <v>34985</v>
      </c>
      <c r="G1731">
        <v>361199</v>
      </c>
      <c r="H1731">
        <v>719</v>
      </c>
      <c r="I1731">
        <v>2148</v>
      </c>
      <c r="J1731">
        <v>16366</v>
      </c>
      <c r="K1731">
        <v>15752</v>
      </c>
      <c r="L1731">
        <v>107472</v>
      </c>
      <c r="M1731">
        <v>212424</v>
      </c>
      <c r="N1731">
        <v>41303</v>
      </c>
    </row>
    <row r="1732" spans="2:14" x14ac:dyDescent="0.2">
      <c r="B1732" s="5" t="s">
        <v>280</v>
      </c>
      <c r="C1732">
        <v>1977</v>
      </c>
      <c r="D1732">
        <v>11785000</v>
      </c>
      <c r="E1732">
        <v>367397</v>
      </c>
      <c r="F1732">
        <v>33328</v>
      </c>
      <c r="G1732">
        <v>334069</v>
      </c>
      <c r="H1732">
        <v>655</v>
      </c>
      <c r="I1732">
        <v>2236</v>
      </c>
      <c r="J1732">
        <v>15356</v>
      </c>
      <c r="K1732">
        <v>15081</v>
      </c>
      <c r="L1732">
        <v>103408</v>
      </c>
      <c r="M1732">
        <v>191397</v>
      </c>
      <c r="N1732">
        <v>39264</v>
      </c>
    </row>
    <row r="1733" spans="2:14" x14ac:dyDescent="0.2">
      <c r="B1733" s="5" t="s">
        <v>280</v>
      </c>
      <c r="C1733">
        <v>1978</v>
      </c>
      <c r="D1733">
        <v>11750000</v>
      </c>
      <c r="E1733">
        <v>374205</v>
      </c>
      <c r="F1733">
        <v>35381</v>
      </c>
      <c r="G1733">
        <v>338824</v>
      </c>
      <c r="H1733">
        <v>725</v>
      </c>
      <c r="I1733">
        <v>2195</v>
      </c>
      <c r="J1733">
        <v>16064</v>
      </c>
      <c r="K1733">
        <v>16397</v>
      </c>
      <c r="L1733">
        <v>105737</v>
      </c>
      <c r="M1733">
        <v>193052</v>
      </c>
      <c r="N1733">
        <v>40035</v>
      </c>
    </row>
    <row r="1734" spans="2:14" x14ac:dyDescent="0.2">
      <c r="B1734" s="5" t="s">
        <v>280</v>
      </c>
      <c r="C1734">
        <v>1979</v>
      </c>
      <c r="D1734">
        <v>11731000</v>
      </c>
      <c r="E1734">
        <v>410047</v>
      </c>
      <c r="F1734">
        <v>39133</v>
      </c>
      <c r="G1734">
        <v>370914</v>
      </c>
      <c r="H1734">
        <v>724</v>
      </c>
      <c r="I1734">
        <v>2533</v>
      </c>
      <c r="J1734">
        <v>17855</v>
      </c>
      <c r="K1734">
        <v>18021</v>
      </c>
      <c r="L1734">
        <v>109668</v>
      </c>
      <c r="M1734">
        <v>215567</v>
      </c>
      <c r="N1734">
        <v>45679</v>
      </c>
    </row>
    <row r="1735" spans="2:14" x14ac:dyDescent="0.2">
      <c r="B1735" s="5" t="s">
        <v>280</v>
      </c>
      <c r="C1735">
        <v>1980</v>
      </c>
      <c r="D1735">
        <v>11824220</v>
      </c>
      <c r="E1735">
        <v>441793</v>
      </c>
      <c r="F1735">
        <v>43032</v>
      </c>
      <c r="G1735">
        <v>398761</v>
      </c>
      <c r="H1735">
        <v>809</v>
      </c>
      <c r="I1735">
        <v>2722</v>
      </c>
      <c r="J1735">
        <v>21039</v>
      </c>
      <c r="K1735">
        <v>18462</v>
      </c>
      <c r="L1735">
        <v>122800</v>
      </c>
      <c r="M1735">
        <v>226496</v>
      </c>
      <c r="N1735">
        <v>49465</v>
      </c>
    </row>
    <row r="1736" spans="2:14" x14ac:dyDescent="0.2">
      <c r="B1736" s="5" t="s">
        <v>280</v>
      </c>
      <c r="C1736">
        <v>1981</v>
      </c>
      <c r="D1736">
        <v>11864000</v>
      </c>
      <c r="E1736">
        <v>436976</v>
      </c>
      <c r="F1736">
        <v>44104</v>
      </c>
      <c r="G1736">
        <v>392872</v>
      </c>
      <c r="H1736">
        <v>729</v>
      </c>
      <c r="I1736">
        <v>2662</v>
      </c>
      <c r="J1736">
        <v>22137</v>
      </c>
      <c r="K1736">
        <v>18576</v>
      </c>
      <c r="L1736">
        <v>122372</v>
      </c>
      <c r="M1736">
        <v>226701</v>
      </c>
      <c r="N1736">
        <v>43799</v>
      </c>
    </row>
    <row r="1737" spans="2:14" x14ac:dyDescent="0.2">
      <c r="B1737" s="5" t="s">
        <v>280</v>
      </c>
      <c r="C1737">
        <v>1982</v>
      </c>
      <c r="D1737">
        <v>11865000</v>
      </c>
      <c r="E1737">
        <v>409670</v>
      </c>
      <c r="F1737">
        <v>42767</v>
      </c>
      <c r="G1737">
        <v>366903</v>
      </c>
      <c r="H1737">
        <v>678</v>
      </c>
      <c r="I1737">
        <v>2448</v>
      </c>
      <c r="J1737">
        <v>20806</v>
      </c>
      <c r="K1737">
        <v>18835</v>
      </c>
      <c r="L1737">
        <v>106867</v>
      </c>
      <c r="M1737">
        <v>220623</v>
      </c>
      <c r="N1737">
        <v>39413</v>
      </c>
    </row>
    <row r="1738" spans="2:14" x14ac:dyDescent="0.2">
      <c r="B1738" s="5" t="s">
        <v>280</v>
      </c>
      <c r="C1738">
        <v>1983</v>
      </c>
      <c r="D1738">
        <v>11895000</v>
      </c>
      <c r="E1738">
        <v>380103</v>
      </c>
      <c r="F1738">
        <v>40782</v>
      </c>
      <c r="G1738">
        <v>339321</v>
      </c>
      <c r="H1738">
        <v>583</v>
      </c>
      <c r="I1738">
        <v>2449</v>
      </c>
      <c r="J1738">
        <v>20501</v>
      </c>
      <c r="K1738">
        <v>17249</v>
      </c>
      <c r="L1738">
        <v>96425</v>
      </c>
      <c r="M1738">
        <v>205408</v>
      </c>
      <c r="N1738">
        <v>37488</v>
      </c>
    </row>
    <row r="1739" spans="2:14" x14ac:dyDescent="0.2">
      <c r="B1739" s="5" t="s">
        <v>280</v>
      </c>
      <c r="C1739">
        <v>1984</v>
      </c>
      <c r="D1739">
        <v>11901000</v>
      </c>
      <c r="E1739">
        <v>364114</v>
      </c>
      <c r="F1739">
        <v>38154</v>
      </c>
      <c r="G1739">
        <v>325960</v>
      </c>
      <c r="H1739">
        <v>538</v>
      </c>
      <c r="I1739">
        <v>2764</v>
      </c>
      <c r="J1739">
        <v>17656</v>
      </c>
      <c r="K1739">
        <v>17196</v>
      </c>
      <c r="L1739">
        <v>88517</v>
      </c>
      <c r="M1739">
        <v>196999</v>
      </c>
      <c r="N1739">
        <v>40444</v>
      </c>
    </row>
    <row r="1740" spans="2:14" x14ac:dyDescent="0.2">
      <c r="B1740" s="5" t="s">
        <v>280</v>
      </c>
      <c r="C1740">
        <v>1985</v>
      </c>
      <c r="D1740">
        <v>11853000</v>
      </c>
      <c r="E1740">
        <v>360028</v>
      </c>
      <c r="F1740">
        <v>39240</v>
      </c>
      <c r="G1740">
        <v>320788</v>
      </c>
      <c r="H1740">
        <v>550</v>
      </c>
      <c r="I1740">
        <v>2886</v>
      </c>
      <c r="J1740">
        <v>17429</v>
      </c>
      <c r="K1740">
        <v>18375</v>
      </c>
      <c r="L1740">
        <v>87417</v>
      </c>
      <c r="M1740">
        <v>194467</v>
      </c>
      <c r="N1740">
        <v>38904</v>
      </c>
    </row>
    <row r="1741" spans="2:14" x14ac:dyDescent="0.2">
      <c r="B1741" s="5" t="s">
        <v>280</v>
      </c>
      <c r="C1741">
        <v>1986</v>
      </c>
      <c r="D1741">
        <v>11889000</v>
      </c>
      <c r="E1741">
        <v>368778</v>
      </c>
      <c r="F1741">
        <v>42629</v>
      </c>
      <c r="G1741">
        <v>326149</v>
      </c>
      <c r="H1741">
        <v>659</v>
      </c>
      <c r="I1741">
        <v>2984</v>
      </c>
      <c r="J1741">
        <v>18085</v>
      </c>
      <c r="K1741">
        <v>20901</v>
      </c>
      <c r="L1741">
        <v>87362</v>
      </c>
      <c r="M1741">
        <v>196657</v>
      </c>
      <c r="N1741">
        <v>42130</v>
      </c>
    </row>
    <row r="1742" spans="2:14" x14ac:dyDescent="0.2">
      <c r="B1742" s="5" t="s">
        <v>280</v>
      </c>
      <c r="C1742">
        <v>1987</v>
      </c>
      <c r="D1742">
        <v>11936000</v>
      </c>
      <c r="E1742">
        <v>377563</v>
      </c>
      <c r="F1742">
        <v>44087</v>
      </c>
      <c r="G1742">
        <v>333476</v>
      </c>
      <c r="H1742">
        <v>642</v>
      </c>
      <c r="I1742">
        <v>3130</v>
      </c>
      <c r="J1742">
        <v>17241</v>
      </c>
      <c r="K1742">
        <v>23074</v>
      </c>
      <c r="L1742">
        <v>86177</v>
      </c>
      <c r="M1742">
        <v>205619</v>
      </c>
      <c r="N1742">
        <v>41680</v>
      </c>
    </row>
    <row r="1743" spans="2:14" x14ac:dyDescent="0.2">
      <c r="B1743" s="5" t="s">
        <v>280</v>
      </c>
      <c r="C1743">
        <v>1988</v>
      </c>
      <c r="D1743">
        <v>12027000</v>
      </c>
      <c r="E1743">
        <v>382020</v>
      </c>
      <c r="F1743">
        <v>43534</v>
      </c>
      <c r="G1743">
        <v>338486</v>
      </c>
      <c r="H1743">
        <v>660</v>
      </c>
      <c r="I1743">
        <v>2992</v>
      </c>
      <c r="J1743">
        <v>16607</v>
      </c>
      <c r="K1743">
        <v>23275</v>
      </c>
      <c r="L1743">
        <v>83791</v>
      </c>
      <c r="M1743">
        <v>203362</v>
      </c>
      <c r="N1743">
        <v>51333</v>
      </c>
    </row>
    <row r="1744" spans="2:14" x14ac:dyDescent="0.2">
      <c r="B1744" s="5" t="s">
        <v>280</v>
      </c>
      <c r="C1744">
        <v>1989</v>
      </c>
      <c r="D1744">
        <v>12040000</v>
      </c>
      <c r="E1744">
        <v>404594</v>
      </c>
      <c r="F1744">
        <v>45586</v>
      </c>
      <c r="G1744">
        <v>359008</v>
      </c>
      <c r="H1744">
        <v>753</v>
      </c>
      <c r="I1744">
        <v>2963</v>
      </c>
      <c r="J1744">
        <v>18025</v>
      </c>
      <c r="K1744">
        <v>23845</v>
      </c>
      <c r="L1744">
        <v>85925</v>
      </c>
      <c r="M1744">
        <v>216566</v>
      </c>
      <c r="N1744">
        <v>56517</v>
      </c>
    </row>
    <row r="1745" spans="2:14" x14ac:dyDescent="0.2">
      <c r="B1745" s="5" t="s">
        <v>280</v>
      </c>
      <c r="C1745">
        <v>1990</v>
      </c>
      <c r="D1745">
        <v>11881643</v>
      </c>
      <c r="E1745">
        <v>413018</v>
      </c>
      <c r="F1745">
        <v>51213</v>
      </c>
      <c r="G1745">
        <v>361805</v>
      </c>
      <c r="H1745">
        <v>801</v>
      </c>
      <c r="I1745">
        <v>3068</v>
      </c>
      <c r="J1745">
        <v>20930</v>
      </c>
      <c r="K1745">
        <v>26414</v>
      </c>
      <c r="L1745">
        <v>86624</v>
      </c>
      <c r="M1745">
        <v>215119</v>
      </c>
      <c r="N1745">
        <v>60062</v>
      </c>
    </row>
    <row r="1746" spans="2:14" x14ac:dyDescent="0.2">
      <c r="B1746" s="5" t="s">
        <v>280</v>
      </c>
      <c r="C1746">
        <v>1991</v>
      </c>
      <c r="D1746">
        <v>11961000</v>
      </c>
      <c r="E1746">
        <v>425638</v>
      </c>
      <c r="F1746">
        <v>53824</v>
      </c>
      <c r="G1746">
        <v>371814</v>
      </c>
      <c r="H1746">
        <v>758</v>
      </c>
      <c r="I1746">
        <v>3435</v>
      </c>
      <c r="J1746">
        <v>23191</v>
      </c>
      <c r="K1746">
        <v>26440</v>
      </c>
      <c r="L1746">
        <v>86074</v>
      </c>
      <c r="M1746">
        <v>228142</v>
      </c>
      <c r="N1746">
        <v>57598</v>
      </c>
    </row>
    <row r="1747" spans="2:14" x14ac:dyDescent="0.2">
      <c r="B1747" s="5" t="s">
        <v>280</v>
      </c>
      <c r="C1747">
        <v>1992</v>
      </c>
      <c r="D1747">
        <v>12009000</v>
      </c>
      <c r="E1747">
        <v>407431</v>
      </c>
      <c r="F1747">
        <v>51276</v>
      </c>
      <c r="G1747">
        <v>356155</v>
      </c>
      <c r="H1747">
        <v>746</v>
      </c>
      <c r="I1747">
        <v>3324</v>
      </c>
      <c r="J1747">
        <v>21701</v>
      </c>
      <c r="K1747">
        <v>25505</v>
      </c>
      <c r="L1747">
        <v>75834</v>
      </c>
      <c r="M1747">
        <v>224150</v>
      </c>
      <c r="N1747">
        <v>56171</v>
      </c>
    </row>
    <row r="1748" spans="2:14" x14ac:dyDescent="0.2">
      <c r="B1748" s="5" t="s">
        <v>280</v>
      </c>
      <c r="C1748">
        <v>1993</v>
      </c>
      <c r="D1748">
        <v>12048000</v>
      </c>
      <c r="E1748">
        <v>394136</v>
      </c>
      <c r="F1748">
        <v>50295</v>
      </c>
      <c r="G1748">
        <v>343841</v>
      </c>
      <c r="H1748">
        <v>823</v>
      </c>
      <c r="I1748">
        <v>3195</v>
      </c>
      <c r="J1748">
        <v>21563</v>
      </c>
      <c r="K1748">
        <v>24714</v>
      </c>
      <c r="L1748">
        <v>70125</v>
      </c>
      <c r="M1748">
        <v>220683</v>
      </c>
      <c r="N1748">
        <v>53033</v>
      </c>
    </row>
    <row r="1749" spans="2:14" x14ac:dyDescent="0.2">
      <c r="B1749" s="5" t="s">
        <v>280</v>
      </c>
      <c r="C1749">
        <v>1994</v>
      </c>
      <c r="D1749">
        <v>12052000</v>
      </c>
      <c r="E1749">
        <v>394326</v>
      </c>
      <c r="F1749">
        <v>51425</v>
      </c>
      <c r="G1749">
        <v>342901</v>
      </c>
      <c r="H1749">
        <v>712</v>
      </c>
      <c r="I1749">
        <v>3145</v>
      </c>
      <c r="J1749">
        <v>22497</v>
      </c>
      <c r="K1749">
        <v>25071</v>
      </c>
      <c r="L1749">
        <v>66468</v>
      </c>
      <c r="M1749">
        <v>222280</v>
      </c>
      <c r="N1749">
        <v>54153</v>
      </c>
    </row>
    <row r="1750" spans="2:14" x14ac:dyDescent="0.2">
      <c r="B1750" s="5" t="s">
        <v>280</v>
      </c>
      <c r="C1750">
        <v>1995</v>
      </c>
      <c r="D1750">
        <v>12072000</v>
      </c>
      <c r="E1750">
        <v>406209</v>
      </c>
      <c r="F1750">
        <v>51586</v>
      </c>
      <c r="G1750">
        <v>354623</v>
      </c>
      <c r="H1750">
        <v>755</v>
      </c>
      <c r="I1750">
        <v>3046</v>
      </c>
      <c r="J1750">
        <v>22858</v>
      </c>
      <c r="K1750">
        <v>24927</v>
      </c>
      <c r="L1750">
        <v>67815</v>
      </c>
      <c r="M1750">
        <v>236991</v>
      </c>
      <c r="N1750">
        <v>49817</v>
      </c>
    </row>
    <row r="1751" spans="2:14" x14ac:dyDescent="0.2">
      <c r="B1751" s="5" t="s">
        <v>280</v>
      </c>
      <c r="C1751">
        <v>1996</v>
      </c>
      <c r="D1751">
        <v>12056000</v>
      </c>
      <c r="E1751">
        <v>428756</v>
      </c>
      <c r="F1751">
        <v>57905</v>
      </c>
      <c r="G1751">
        <v>370851</v>
      </c>
      <c r="H1751">
        <v>686</v>
      </c>
      <c r="I1751">
        <v>3034</v>
      </c>
      <c r="J1751">
        <v>22784</v>
      </c>
      <c r="K1751">
        <v>31401</v>
      </c>
      <c r="L1751">
        <v>71357</v>
      </c>
      <c r="M1751">
        <v>250758</v>
      </c>
      <c r="N1751">
        <v>48736</v>
      </c>
    </row>
    <row r="1752" spans="2:14" x14ac:dyDescent="0.2">
      <c r="B1752" s="5" t="s">
        <v>280</v>
      </c>
      <c r="C1752">
        <v>1997</v>
      </c>
      <c r="D1752">
        <v>12020000</v>
      </c>
      <c r="E1752">
        <v>412463</v>
      </c>
      <c r="F1752">
        <v>53140</v>
      </c>
      <c r="G1752">
        <v>359323</v>
      </c>
      <c r="H1752">
        <v>705</v>
      </c>
      <c r="I1752">
        <v>3289</v>
      </c>
      <c r="J1752">
        <v>18788</v>
      </c>
      <c r="K1752">
        <v>30358</v>
      </c>
      <c r="L1752">
        <v>68218</v>
      </c>
      <c r="M1752">
        <v>246892</v>
      </c>
      <c r="N1752">
        <v>44213</v>
      </c>
    </row>
    <row r="1753" spans="2:14" x14ac:dyDescent="0.2">
      <c r="B1753" s="5" t="s">
        <v>280</v>
      </c>
      <c r="C1753">
        <v>1998</v>
      </c>
      <c r="D1753">
        <v>12001000</v>
      </c>
      <c r="E1753">
        <v>392788</v>
      </c>
      <c r="F1753">
        <v>50470</v>
      </c>
      <c r="G1753">
        <v>342318</v>
      </c>
      <c r="H1753">
        <v>633</v>
      </c>
      <c r="I1753">
        <v>3223</v>
      </c>
      <c r="J1753">
        <v>19787</v>
      </c>
      <c r="K1753">
        <v>26827</v>
      </c>
      <c r="L1753">
        <v>63777</v>
      </c>
      <c r="M1753">
        <v>235873</v>
      </c>
      <c r="N1753">
        <v>42668</v>
      </c>
    </row>
    <row r="1754" spans="2:14" x14ac:dyDescent="0.2">
      <c r="B1754" s="5" t="s">
        <v>280</v>
      </c>
      <c r="C1754">
        <v>1999</v>
      </c>
      <c r="D1754">
        <v>11994016</v>
      </c>
      <c r="E1754">
        <v>373452</v>
      </c>
      <c r="F1754">
        <v>50431</v>
      </c>
      <c r="G1754">
        <v>323021</v>
      </c>
      <c r="H1754">
        <v>592</v>
      </c>
      <c r="I1754">
        <v>3279</v>
      </c>
      <c r="J1754">
        <v>18670</v>
      </c>
      <c r="K1754">
        <v>27890</v>
      </c>
      <c r="L1754">
        <v>56037</v>
      </c>
      <c r="M1754">
        <v>227750</v>
      </c>
      <c r="N1754">
        <v>39234</v>
      </c>
    </row>
    <row r="1755" spans="2:14" x14ac:dyDescent="0.2">
      <c r="B1755" s="5" t="s">
        <v>280</v>
      </c>
      <c r="C1755">
        <v>2000</v>
      </c>
      <c r="D1755">
        <v>12281054</v>
      </c>
      <c r="E1755">
        <v>367858</v>
      </c>
      <c r="F1755">
        <v>51584</v>
      </c>
      <c r="G1755">
        <v>316274</v>
      </c>
      <c r="H1755">
        <v>602</v>
      </c>
      <c r="I1755">
        <v>3247</v>
      </c>
      <c r="J1755">
        <v>18155</v>
      </c>
      <c r="K1755">
        <v>29580</v>
      </c>
      <c r="L1755">
        <v>54080</v>
      </c>
      <c r="M1755">
        <v>225869</v>
      </c>
      <c r="N1755">
        <v>36325</v>
      </c>
    </row>
    <row r="1756" spans="2:14" x14ac:dyDescent="0.2">
      <c r="B1756" s="5" t="s">
        <v>280</v>
      </c>
      <c r="C1756">
        <v>2001</v>
      </c>
      <c r="D1756">
        <v>12287150</v>
      </c>
      <c r="E1756">
        <v>363840</v>
      </c>
      <c r="F1756">
        <v>50432</v>
      </c>
      <c r="G1756">
        <v>313408</v>
      </c>
      <c r="H1756">
        <v>651</v>
      </c>
      <c r="I1756">
        <v>3467</v>
      </c>
      <c r="J1756">
        <v>17500</v>
      </c>
      <c r="K1756">
        <v>28814</v>
      </c>
      <c r="L1756">
        <v>54345</v>
      </c>
      <c r="M1756">
        <v>223350</v>
      </c>
      <c r="N1756">
        <v>35713</v>
      </c>
    </row>
    <row r="1757" spans="2:14" x14ac:dyDescent="0.2">
      <c r="B1757" s="5" t="s">
        <v>280</v>
      </c>
      <c r="C1757">
        <v>2002</v>
      </c>
      <c r="D1757">
        <v>12335091</v>
      </c>
      <c r="E1757">
        <v>350446</v>
      </c>
      <c r="F1757">
        <v>49578</v>
      </c>
      <c r="G1757">
        <v>300868</v>
      </c>
      <c r="H1757">
        <v>624</v>
      </c>
      <c r="I1757">
        <v>3731</v>
      </c>
      <c r="J1757">
        <v>17163</v>
      </c>
      <c r="K1757">
        <v>28060</v>
      </c>
      <c r="L1757">
        <v>55610</v>
      </c>
      <c r="M1757">
        <v>212441</v>
      </c>
      <c r="N1757">
        <v>32817</v>
      </c>
    </row>
    <row r="1758" spans="2:14" x14ac:dyDescent="0.2">
      <c r="B1758" s="5" t="s">
        <v>280</v>
      </c>
      <c r="C1758">
        <v>2003</v>
      </c>
      <c r="D1758">
        <v>12365455</v>
      </c>
      <c r="E1758">
        <v>349857</v>
      </c>
      <c r="F1758">
        <v>49216</v>
      </c>
      <c r="G1758">
        <v>300641</v>
      </c>
      <c r="H1758">
        <v>651</v>
      </c>
      <c r="I1758">
        <v>3556</v>
      </c>
      <c r="J1758">
        <v>17980</v>
      </c>
      <c r="K1758">
        <v>27029</v>
      </c>
      <c r="L1758">
        <v>53919</v>
      </c>
      <c r="M1758">
        <v>213280</v>
      </c>
      <c r="N1758">
        <v>33442</v>
      </c>
    </row>
    <row r="1759" spans="2:14" x14ac:dyDescent="0.2">
      <c r="B1759" s="5" t="s">
        <v>280</v>
      </c>
      <c r="C1759">
        <v>2004</v>
      </c>
      <c r="D1759">
        <v>12406292</v>
      </c>
      <c r="E1759">
        <v>350609</v>
      </c>
      <c r="F1759">
        <v>50998</v>
      </c>
      <c r="G1759">
        <v>299611</v>
      </c>
      <c r="H1759">
        <v>650</v>
      </c>
      <c r="I1759">
        <v>3535</v>
      </c>
      <c r="J1759">
        <v>18474</v>
      </c>
      <c r="K1759">
        <v>28339</v>
      </c>
      <c r="L1759">
        <v>54443</v>
      </c>
      <c r="M1759">
        <v>214199</v>
      </c>
      <c r="N1759">
        <v>30969</v>
      </c>
    </row>
    <row r="1760" spans="2:14" x14ac:dyDescent="0.2">
      <c r="B1760" s="5" t="s">
        <v>281</v>
      </c>
      <c r="C1760">
        <v>1960</v>
      </c>
      <c r="D1760">
        <v>859488</v>
      </c>
      <c r="E1760">
        <v>17812</v>
      </c>
      <c r="F1760">
        <v>316</v>
      </c>
      <c r="G1760">
        <v>17496</v>
      </c>
      <c r="H1760">
        <v>9</v>
      </c>
      <c r="I1760">
        <v>20</v>
      </c>
      <c r="J1760">
        <v>122</v>
      </c>
      <c r="K1760">
        <v>165</v>
      </c>
      <c r="L1760">
        <v>4388</v>
      </c>
      <c r="M1760">
        <v>10455</v>
      </c>
      <c r="N1760">
        <v>2653</v>
      </c>
    </row>
    <row r="1761" spans="2:14" x14ac:dyDescent="0.2">
      <c r="B1761" s="5" t="s">
        <v>281</v>
      </c>
      <c r="C1761">
        <v>1961</v>
      </c>
      <c r="D1761">
        <v>867000</v>
      </c>
      <c r="E1761">
        <v>16267</v>
      </c>
      <c r="F1761">
        <v>372</v>
      </c>
      <c r="G1761">
        <v>15895</v>
      </c>
      <c r="H1761">
        <v>9</v>
      </c>
      <c r="I1761">
        <v>15</v>
      </c>
      <c r="J1761">
        <v>115</v>
      </c>
      <c r="K1761">
        <v>233</v>
      </c>
      <c r="L1761">
        <v>3937</v>
      </c>
      <c r="M1761">
        <v>9781</v>
      </c>
      <c r="N1761">
        <v>2177</v>
      </c>
    </row>
    <row r="1762" spans="2:14" x14ac:dyDescent="0.2">
      <c r="B1762" s="5" t="s">
        <v>281</v>
      </c>
      <c r="C1762">
        <v>1962</v>
      </c>
      <c r="D1762">
        <v>865000</v>
      </c>
      <c r="E1762">
        <v>16504</v>
      </c>
      <c r="F1762">
        <v>402</v>
      </c>
      <c r="G1762">
        <v>16102</v>
      </c>
      <c r="H1762">
        <v>7</v>
      </c>
      <c r="I1762">
        <v>18</v>
      </c>
      <c r="J1762">
        <v>108</v>
      </c>
      <c r="K1762">
        <v>269</v>
      </c>
      <c r="L1762">
        <v>4002</v>
      </c>
      <c r="M1762">
        <v>9788</v>
      </c>
      <c r="N1762">
        <v>2312</v>
      </c>
    </row>
    <row r="1763" spans="2:14" x14ac:dyDescent="0.2">
      <c r="B1763" s="5" t="s">
        <v>281</v>
      </c>
      <c r="C1763">
        <v>1963</v>
      </c>
      <c r="D1763">
        <v>885000</v>
      </c>
      <c r="E1763">
        <v>17744</v>
      </c>
      <c r="F1763">
        <v>500</v>
      </c>
      <c r="G1763">
        <v>17244</v>
      </c>
      <c r="H1763">
        <v>12</v>
      </c>
      <c r="I1763">
        <v>20</v>
      </c>
      <c r="J1763">
        <v>153</v>
      </c>
      <c r="K1763">
        <v>315</v>
      </c>
      <c r="L1763">
        <v>4765</v>
      </c>
      <c r="M1763">
        <v>10081</v>
      </c>
      <c r="N1763">
        <v>2398</v>
      </c>
    </row>
    <row r="1764" spans="2:14" x14ac:dyDescent="0.2">
      <c r="B1764" s="5" t="s">
        <v>281</v>
      </c>
      <c r="C1764">
        <v>1964</v>
      </c>
      <c r="D1764">
        <v>914000</v>
      </c>
      <c r="E1764">
        <v>21557</v>
      </c>
      <c r="F1764">
        <v>578</v>
      </c>
      <c r="G1764">
        <v>20979</v>
      </c>
      <c r="H1764">
        <v>11</v>
      </c>
      <c r="I1764">
        <v>25</v>
      </c>
      <c r="J1764">
        <v>162</v>
      </c>
      <c r="K1764">
        <v>380</v>
      </c>
      <c r="L1764">
        <v>5880</v>
      </c>
      <c r="M1764">
        <v>12155</v>
      </c>
      <c r="N1764">
        <v>2944</v>
      </c>
    </row>
    <row r="1765" spans="2:14" x14ac:dyDescent="0.2">
      <c r="B1765" s="5" t="s">
        <v>281</v>
      </c>
      <c r="C1765">
        <v>1965</v>
      </c>
      <c r="D1765">
        <v>920000</v>
      </c>
      <c r="E1765">
        <v>20705</v>
      </c>
      <c r="F1765">
        <v>722</v>
      </c>
      <c r="G1765">
        <v>19983</v>
      </c>
      <c r="H1765">
        <v>19</v>
      </c>
      <c r="I1765">
        <v>35</v>
      </c>
      <c r="J1765">
        <v>175</v>
      </c>
      <c r="K1765">
        <v>493</v>
      </c>
      <c r="L1765">
        <v>5486</v>
      </c>
      <c r="M1765">
        <v>11554</v>
      </c>
      <c r="N1765">
        <v>2943</v>
      </c>
    </row>
    <row r="1766" spans="2:14" x14ac:dyDescent="0.2">
      <c r="B1766" s="5" t="s">
        <v>281</v>
      </c>
      <c r="C1766">
        <v>1966</v>
      </c>
      <c r="D1766">
        <v>898000</v>
      </c>
      <c r="E1766">
        <v>23158</v>
      </c>
      <c r="F1766">
        <v>849</v>
      </c>
      <c r="G1766">
        <v>22309</v>
      </c>
      <c r="H1766">
        <v>13</v>
      </c>
      <c r="I1766">
        <v>45</v>
      </c>
      <c r="J1766">
        <v>228</v>
      </c>
      <c r="K1766">
        <v>563</v>
      </c>
      <c r="L1766">
        <v>6354</v>
      </c>
      <c r="M1766">
        <v>11339</v>
      </c>
      <c r="N1766">
        <v>4616</v>
      </c>
    </row>
    <row r="1767" spans="2:14" x14ac:dyDescent="0.2">
      <c r="B1767" s="5" t="s">
        <v>281</v>
      </c>
      <c r="C1767">
        <v>1967</v>
      </c>
      <c r="D1767">
        <v>900000</v>
      </c>
      <c r="E1767">
        <v>28227</v>
      </c>
      <c r="F1767">
        <v>1156</v>
      </c>
      <c r="G1767">
        <v>27071</v>
      </c>
      <c r="H1767">
        <v>20</v>
      </c>
      <c r="I1767">
        <v>43</v>
      </c>
      <c r="J1767">
        <v>283</v>
      </c>
      <c r="K1767">
        <v>810</v>
      </c>
      <c r="L1767">
        <v>8072</v>
      </c>
      <c r="M1767">
        <v>13519</v>
      </c>
      <c r="N1767">
        <v>5480</v>
      </c>
    </row>
    <row r="1768" spans="2:14" x14ac:dyDescent="0.2">
      <c r="B1768" s="5" t="s">
        <v>281</v>
      </c>
      <c r="C1768">
        <v>1968</v>
      </c>
      <c r="D1768">
        <v>913000</v>
      </c>
      <c r="E1768">
        <v>35475</v>
      </c>
      <c r="F1768">
        <v>1254</v>
      </c>
      <c r="G1768">
        <v>34221</v>
      </c>
      <c r="H1768">
        <v>22</v>
      </c>
      <c r="I1768">
        <v>34</v>
      </c>
      <c r="J1768">
        <v>450</v>
      </c>
      <c r="K1768">
        <v>748</v>
      </c>
      <c r="L1768">
        <v>9948</v>
      </c>
      <c r="M1768">
        <v>17284</v>
      </c>
      <c r="N1768">
        <v>6989</v>
      </c>
    </row>
    <row r="1769" spans="2:14" x14ac:dyDescent="0.2">
      <c r="B1769" s="5" t="s">
        <v>281</v>
      </c>
      <c r="C1769">
        <v>1969</v>
      </c>
      <c r="D1769">
        <v>911000</v>
      </c>
      <c r="E1769">
        <v>37613</v>
      </c>
      <c r="F1769">
        <v>1594</v>
      </c>
      <c r="G1769">
        <v>36019</v>
      </c>
      <c r="H1769">
        <v>28</v>
      </c>
      <c r="I1769">
        <v>36</v>
      </c>
      <c r="J1769">
        <v>669</v>
      </c>
      <c r="K1769">
        <v>861</v>
      </c>
      <c r="L1769">
        <v>8950</v>
      </c>
      <c r="M1769">
        <v>19570</v>
      </c>
      <c r="N1769">
        <v>7499</v>
      </c>
    </row>
    <row r="1770" spans="2:14" x14ac:dyDescent="0.2">
      <c r="B1770" s="5" t="s">
        <v>281</v>
      </c>
      <c r="C1770">
        <v>1970</v>
      </c>
      <c r="D1770">
        <v>949723</v>
      </c>
      <c r="E1770">
        <v>40542</v>
      </c>
      <c r="F1770">
        <v>1944</v>
      </c>
      <c r="G1770">
        <v>38598</v>
      </c>
      <c r="H1770">
        <v>30</v>
      </c>
      <c r="I1770">
        <v>34</v>
      </c>
      <c r="J1770">
        <v>744</v>
      </c>
      <c r="K1770">
        <v>1136</v>
      </c>
      <c r="L1770">
        <v>9677</v>
      </c>
      <c r="M1770">
        <v>20763</v>
      </c>
      <c r="N1770">
        <v>8158</v>
      </c>
    </row>
    <row r="1771" spans="2:14" x14ac:dyDescent="0.2">
      <c r="B1771" s="5" t="s">
        <v>281</v>
      </c>
      <c r="C1771">
        <v>1971</v>
      </c>
      <c r="D1771">
        <v>960000</v>
      </c>
      <c r="E1771">
        <v>46177</v>
      </c>
      <c r="F1771">
        <v>2129</v>
      </c>
      <c r="G1771">
        <v>44048</v>
      </c>
      <c r="H1771">
        <v>29</v>
      </c>
      <c r="I1771">
        <v>54</v>
      </c>
      <c r="J1771">
        <v>815</v>
      </c>
      <c r="K1771">
        <v>1231</v>
      </c>
      <c r="L1771">
        <v>10535</v>
      </c>
      <c r="M1771">
        <v>24111</v>
      </c>
      <c r="N1771">
        <v>9402</v>
      </c>
    </row>
    <row r="1772" spans="2:14" x14ac:dyDescent="0.2">
      <c r="B1772" s="5" t="s">
        <v>281</v>
      </c>
      <c r="C1772">
        <v>1972</v>
      </c>
      <c r="D1772">
        <v>968000</v>
      </c>
      <c r="E1772">
        <v>44073</v>
      </c>
      <c r="F1772">
        <v>2424</v>
      </c>
      <c r="G1772">
        <v>41649</v>
      </c>
      <c r="H1772">
        <v>13</v>
      </c>
      <c r="I1772">
        <v>80</v>
      </c>
      <c r="J1772">
        <v>791</v>
      </c>
      <c r="K1772">
        <v>1540</v>
      </c>
      <c r="L1772">
        <v>10880</v>
      </c>
      <c r="M1772">
        <v>22094</v>
      </c>
      <c r="N1772">
        <v>8675</v>
      </c>
    </row>
    <row r="1773" spans="2:14" x14ac:dyDescent="0.2">
      <c r="B1773" s="5" t="s">
        <v>281</v>
      </c>
      <c r="C1773">
        <v>1973</v>
      </c>
      <c r="D1773">
        <v>973000</v>
      </c>
      <c r="E1773">
        <v>45520</v>
      </c>
      <c r="F1773">
        <v>2749</v>
      </c>
      <c r="G1773">
        <v>42771</v>
      </c>
      <c r="H1773">
        <v>33</v>
      </c>
      <c r="I1773">
        <v>81</v>
      </c>
      <c r="J1773">
        <v>944</v>
      </c>
      <c r="K1773">
        <v>1691</v>
      </c>
      <c r="L1773">
        <v>11570</v>
      </c>
      <c r="M1773">
        <v>22499</v>
      </c>
      <c r="N1773">
        <v>8702</v>
      </c>
    </row>
    <row r="1774" spans="2:14" x14ac:dyDescent="0.2">
      <c r="B1774" s="5" t="s">
        <v>281</v>
      </c>
      <c r="C1774">
        <v>1974</v>
      </c>
      <c r="D1774">
        <v>937000</v>
      </c>
      <c r="E1774">
        <v>47918</v>
      </c>
      <c r="F1774">
        <v>2651</v>
      </c>
      <c r="G1774">
        <v>45267</v>
      </c>
      <c r="H1774">
        <v>36</v>
      </c>
      <c r="I1774">
        <v>69</v>
      </c>
      <c r="J1774">
        <v>853</v>
      </c>
      <c r="K1774">
        <v>1693</v>
      </c>
      <c r="L1774">
        <v>12144</v>
      </c>
      <c r="M1774">
        <v>24474</v>
      </c>
      <c r="N1774">
        <v>8649</v>
      </c>
    </row>
    <row r="1775" spans="2:14" x14ac:dyDescent="0.2">
      <c r="B1775" s="5" t="s">
        <v>281</v>
      </c>
      <c r="C1775">
        <v>1975</v>
      </c>
      <c r="D1775">
        <v>927000</v>
      </c>
      <c r="E1775">
        <v>52318</v>
      </c>
      <c r="F1775">
        <v>2802</v>
      </c>
      <c r="G1775">
        <v>49516</v>
      </c>
      <c r="H1775">
        <v>28</v>
      </c>
      <c r="I1775">
        <v>101</v>
      </c>
      <c r="J1775">
        <v>889</v>
      </c>
      <c r="K1775">
        <v>1784</v>
      </c>
      <c r="L1775">
        <v>13407</v>
      </c>
      <c r="M1775">
        <v>26683</v>
      </c>
      <c r="N1775">
        <v>9426</v>
      </c>
    </row>
    <row r="1776" spans="2:14" x14ac:dyDescent="0.2">
      <c r="B1776" s="5" t="s">
        <v>281</v>
      </c>
      <c r="C1776">
        <v>1976</v>
      </c>
      <c r="D1776">
        <v>927000</v>
      </c>
      <c r="E1776">
        <v>52377</v>
      </c>
      <c r="F1776">
        <v>2779</v>
      </c>
      <c r="G1776">
        <v>49598</v>
      </c>
      <c r="H1776">
        <v>22</v>
      </c>
      <c r="I1776">
        <v>79</v>
      </c>
      <c r="J1776">
        <v>844</v>
      </c>
      <c r="K1776">
        <v>1834</v>
      </c>
      <c r="L1776">
        <v>13110</v>
      </c>
      <c r="M1776">
        <v>28279</v>
      </c>
      <c r="N1776">
        <v>8209</v>
      </c>
    </row>
    <row r="1777" spans="2:14" x14ac:dyDescent="0.2">
      <c r="B1777" s="5" t="s">
        <v>281</v>
      </c>
      <c r="C1777">
        <v>1977</v>
      </c>
      <c r="D1777">
        <v>935000</v>
      </c>
      <c r="E1777">
        <v>50739</v>
      </c>
      <c r="F1777">
        <v>2820</v>
      </c>
      <c r="G1777">
        <v>47919</v>
      </c>
      <c r="H1777">
        <v>34</v>
      </c>
      <c r="I1777">
        <v>98</v>
      </c>
      <c r="J1777">
        <v>809</v>
      </c>
      <c r="K1777">
        <v>1879</v>
      </c>
      <c r="L1777">
        <v>13927</v>
      </c>
      <c r="M1777">
        <v>26592</v>
      </c>
      <c r="N1777">
        <v>7400</v>
      </c>
    </row>
    <row r="1778" spans="2:14" x14ac:dyDescent="0.2">
      <c r="B1778" s="5" t="s">
        <v>281</v>
      </c>
      <c r="C1778">
        <v>1978</v>
      </c>
      <c r="D1778">
        <v>935000</v>
      </c>
      <c r="E1778">
        <v>49202</v>
      </c>
      <c r="F1778">
        <v>3255</v>
      </c>
      <c r="G1778">
        <v>45947</v>
      </c>
      <c r="H1778">
        <v>37</v>
      </c>
      <c r="I1778">
        <v>103</v>
      </c>
      <c r="J1778">
        <v>918</v>
      </c>
      <c r="K1778">
        <v>2197</v>
      </c>
      <c r="L1778">
        <v>13021</v>
      </c>
      <c r="M1778">
        <v>25379</v>
      </c>
      <c r="N1778">
        <v>7547</v>
      </c>
    </row>
    <row r="1779" spans="2:14" x14ac:dyDescent="0.2">
      <c r="B1779" s="5" t="s">
        <v>281</v>
      </c>
      <c r="C1779">
        <v>1979</v>
      </c>
      <c r="D1779">
        <v>929000</v>
      </c>
      <c r="E1779">
        <v>53599</v>
      </c>
      <c r="F1779">
        <v>3485</v>
      </c>
      <c r="G1779">
        <v>50114</v>
      </c>
      <c r="H1779">
        <v>30</v>
      </c>
      <c r="I1779">
        <v>141</v>
      </c>
      <c r="J1779">
        <v>1019</v>
      </c>
      <c r="K1779">
        <v>2295</v>
      </c>
      <c r="L1779">
        <v>14400</v>
      </c>
      <c r="M1779">
        <v>28347</v>
      </c>
      <c r="N1779">
        <v>7367</v>
      </c>
    </row>
    <row r="1780" spans="2:14" x14ac:dyDescent="0.2">
      <c r="B1780" s="5" t="s">
        <v>281</v>
      </c>
      <c r="C1780">
        <v>1980</v>
      </c>
      <c r="D1780">
        <v>945835</v>
      </c>
      <c r="E1780">
        <v>56113</v>
      </c>
      <c r="F1780">
        <v>3864</v>
      </c>
      <c r="G1780">
        <v>52249</v>
      </c>
      <c r="H1780">
        <v>42</v>
      </c>
      <c r="I1780">
        <v>162</v>
      </c>
      <c r="J1780">
        <v>1122</v>
      </c>
      <c r="K1780">
        <v>2538</v>
      </c>
      <c r="L1780">
        <v>16233</v>
      </c>
      <c r="M1780">
        <v>28037</v>
      </c>
      <c r="N1780">
        <v>7979</v>
      </c>
    </row>
    <row r="1781" spans="2:14" x14ac:dyDescent="0.2">
      <c r="B1781" s="5" t="s">
        <v>281</v>
      </c>
      <c r="C1781">
        <v>1981</v>
      </c>
      <c r="D1781">
        <v>952000</v>
      </c>
      <c r="E1781">
        <v>55709</v>
      </c>
      <c r="F1781">
        <v>4205</v>
      </c>
      <c r="G1781">
        <v>51504</v>
      </c>
      <c r="H1781">
        <v>40</v>
      </c>
      <c r="I1781">
        <v>170</v>
      </c>
      <c r="J1781">
        <v>1257</v>
      </c>
      <c r="K1781">
        <v>2738</v>
      </c>
      <c r="L1781">
        <v>15755</v>
      </c>
      <c r="M1781">
        <v>27525</v>
      </c>
      <c r="N1781">
        <v>8224</v>
      </c>
    </row>
    <row r="1782" spans="2:14" x14ac:dyDescent="0.2">
      <c r="B1782" s="5" t="s">
        <v>281</v>
      </c>
      <c r="C1782">
        <v>1982</v>
      </c>
      <c r="D1782">
        <v>958000</v>
      </c>
      <c r="E1782">
        <v>51388</v>
      </c>
      <c r="F1782">
        <v>3849</v>
      </c>
      <c r="G1782">
        <v>47539</v>
      </c>
      <c r="H1782">
        <v>35</v>
      </c>
      <c r="I1782">
        <v>186</v>
      </c>
      <c r="J1782">
        <v>1099</v>
      </c>
      <c r="K1782">
        <v>2529</v>
      </c>
      <c r="L1782">
        <v>13414</v>
      </c>
      <c r="M1782">
        <v>27077</v>
      </c>
      <c r="N1782">
        <v>7048</v>
      </c>
    </row>
    <row r="1783" spans="2:14" x14ac:dyDescent="0.2">
      <c r="B1783" s="5" t="s">
        <v>281</v>
      </c>
      <c r="C1783">
        <v>1983</v>
      </c>
      <c r="D1783">
        <v>955000</v>
      </c>
      <c r="E1783">
        <v>47802</v>
      </c>
      <c r="F1783">
        <v>3392</v>
      </c>
      <c r="G1783">
        <v>44410</v>
      </c>
      <c r="H1783">
        <v>26</v>
      </c>
      <c r="I1783">
        <v>160</v>
      </c>
      <c r="J1783">
        <v>1078</v>
      </c>
      <c r="K1783">
        <v>2128</v>
      </c>
      <c r="L1783">
        <v>12722</v>
      </c>
      <c r="M1783">
        <v>25463</v>
      </c>
      <c r="N1783">
        <v>6225</v>
      </c>
    </row>
    <row r="1784" spans="2:14" x14ac:dyDescent="0.2">
      <c r="B1784" s="5" t="s">
        <v>281</v>
      </c>
      <c r="C1784">
        <v>1984</v>
      </c>
      <c r="D1784">
        <v>962000</v>
      </c>
      <c r="E1784">
        <v>45926</v>
      </c>
      <c r="F1784">
        <v>3220</v>
      </c>
      <c r="G1784">
        <v>42706</v>
      </c>
      <c r="H1784">
        <v>33</v>
      </c>
      <c r="I1784">
        <v>205</v>
      </c>
      <c r="J1784">
        <v>1091</v>
      </c>
      <c r="K1784">
        <v>1891</v>
      </c>
      <c r="L1784">
        <v>11396</v>
      </c>
      <c r="M1784">
        <v>24654</v>
      </c>
      <c r="N1784">
        <v>6656</v>
      </c>
    </row>
    <row r="1785" spans="2:14" x14ac:dyDescent="0.2">
      <c r="B1785" s="5" t="s">
        <v>281</v>
      </c>
      <c r="C1785">
        <v>1985</v>
      </c>
      <c r="D1785">
        <v>968000</v>
      </c>
      <c r="E1785">
        <v>45723</v>
      </c>
      <c r="F1785">
        <v>3355</v>
      </c>
      <c r="G1785">
        <v>42368</v>
      </c>
      <c r="H1785">
        <v>35</v>
      </c>
      <c r="I1785">
        <v>253</v>
      </c>
      <c r="J1785">
        <v>1122</v>
      </c>
      <c r="K1785">
        <v>1945</v>
      </c>
      <c r="L1785">
        <v>11929</v>
      </c>
      <c r="M1785">
        <v>24119</v>
      </c>
      <c r="N1785">
        <v>6320</v>
      </c>
    </row>
    <row r="1786" spans="2:14" x14ac:dyDescent="0.2">
      <c r="B1786" s="5" t="s">
        <v>281</v>
      </c>
      <c r="C1786">
        <v>1986</v>
      </c>
      <c r="D1786">
        <v>975000</v>
      </c>
      <c r="E1786">
        <v>47799</v>
      </c>
      <c r="F1786">
        <v>3271</v>
      </c>
      <c r="G1786">
        <v>44528</v>
      </c>
      <c r="H1786">
        <v>34</v>
      </c>
      <c r="I1786">
        <v>209</v>
      </c>
      <c r="J1786">
        <v>1157</v>
      </c>
      <c r="K1786">
        <v>1871</v>
      </c>
      <c r="L1786">
        <v>12616</v>
      </c>
      <c r="M1786">
        <v>25041</v>
      </c>
      <c r="N1786">
        <v>6871</v>
      </c>
    </row>
    <row r="1787" spans="2:14" x14ac:dyDescent="0.2">
      <c r="B1787" s="5" t="s">
        <v>281</v>
      </c>
      <c r="C1787">
        <v>1987</v>
      </c>
      <c r="D1787">
        <v>986000</v>
      </c>
      <c r="E1787">
        <v>52115</v>
      </c>
      <c r="F1787">
        <v>3547</v>
      </c>
      <c r="G1787">
        <v>48568</v>
      </c>
      <c r="H1787">
        <v>35</v>
      </c>
      <c r="I1787">
        <v>241</v>
      </c>
      <c r="J1787">
        <v>1062</v>
      </c>
      <c r="K1787">
        <v>2209</v>
      </c>
      <c r="L1787">
        <v>14208</v>
      </c>
      <c r="M1787">
        <v>26635</v>
      </c>
      <c r="N1787">
        <v>7725</v>
      </c>
    </row>
    <row r="1788" spans="2:14" x14ac:dyDescent="0.2">
      <c r="B1788" s="5" t="s">
        <v>281</v>
      </c>
      <c r="C1788">
        <v>1988</v>
      </c>
      <c r="D1788">
        <v>995000</v>
      </c>
      <c r="E1788">
        <v>51784</v>
      </c>
      <c r="F1788">
        <v>3947</v>
      </c>
      <c r="G1788">
        <v>47837</v>
      </c>
      <c r="H1788">
        <v>41</v>
      </c>
      <c r="I1788">
        <v>303</v>
      </c>
      <c r="J1788">
        <v>1146</v>
      </c>
      <c r="K1788">
        <v>2457</v>
      </c>
      <c r="L1788">
        <v>12550</v>
      </c>
      <c r="M1788">
        <v>27049</v>
      </c>
      <c r="N1788">
        <v>8238</v>
      </c>
    </row>
    <row r="1789" spans="2:14" x14ac:dyDescent="0.2">
      <c r="B1789" s="5" t="s">
        <v>281</v>
      </c>
      <c r="C1789">
        <v>1989</v>
      </c>
      <c r="D1789">
        <v>998000</v>
      </c>
      <c r="E1789">
        <v>52144</v>
      </c>
      <c r="F1789">
        <v>3772</v>
      </c>
      <c r="G1789">
        <v>48372</v>
      </c>
      <c r="H1789">
        <v>49</v>
      </c>
      <c r="I1789">
        <v>266</v>
      </c>
      <c r="J1789">
        <v>1122</v>
      </c>
      <c r="K1789">
        <v>2335</v>
      </c>
      <c r="L1789">
        <v>12045</v>
      </c>
      <c r="M1789">
        <v>27104</v>
      </c>
      <c r="N1789">
        <v>9223</v>
      </c>
    </row>
    <row r="1790" spans="2:14" x14ac:dyDescent="0.2">
      <c r="B1790" s="5" t="s">
        <v>281</v>
      </c>
      <c r="C1790">
        <v>1990</v>
      </c>
      <c r="D1790">
        <v>1003464</v>
      </c>
      <c r="E1790">
        <v>53712</v>
      </c>
      <c r="F1790">
        <v>4334</v>
      </c>
      <c r="G1790">
        <v>49378</v>
      </c>
      <c r="H1790">
        <v>48</v>
      </c>
      <c r="I1790">
        <v>248</v>
      </c>
      <c r="J1790">
        <v>1224</v>
      </c>
      <c r="K1790">
        <v>2814</v>
      </c>
      <c r="L1790">
        <v>12755</v>
      </c>
      <c r="M1790">
        <v>27046</v>
      </c>
      <c r="N1790">
        <v>9577</v>
      </c>
    </row>
    <row r="1791" spans="2:14" x14ac:dyDescent="0.2">
      <c r="B1791" s="5" t="s">
        <v>281</v>
      </c>
      <c r="C1791">
        <v>1991</v>
      </c>
      <c r="D1791">
        <v>1004000</v>
      </c>
      <c r="E1791">
        <v>50595</v>
      </c>
      <c r="F1791">
        <v>4638</v>
      </c>
      <c r="G1791">
        <v>45957</v>
      </c>
      <c r="H1791">
        <v>37</v>
      </c>
      <c r="I1791">
        <v>310</v>
      </c>
      <c r="J1791">
        <v>1234</v>
      </c>
      <c r="K1791">
        <v>3057</v>
      </c>
      <c r="L1791">
        <v>11320</v>
      </c>
      <c r="M1791">
        <v>26664</v>
      </c>
      <c r="N1791">
        <v>7973</v>
      </c>
    </row>
    <row r="1792" spans="2:14" x14ac:dyDescent="0.2">
      <c r="B1792" s="5" t="s">
        <v>281</v>
      </c>
      <c r="C1792">
        <v>1992</v>
      </c>
      <c r="D1792">
        <v>1005000</v>
      </c>
      <c r="E1792">
        <v>46009</v>
      </c>
      <c r="F1792">
        <v>3965</v>
      </c>
      <c r="G1792">
        <v>42044</v>
      </c>
      <c r="H1792">
        <v>36</v>
      </c>
      <c r="I1792">
        <v>311</v>
      </c>
      <c r="J1792">
        <v>950</v>
      </c>
      <c r="K1792">
        <v>2668</v>
      </c>
      <c r="L1792">
        <v>10529</v>
      </c>
      <c r="M1792">
        <v>24052</v>
      </c>
      <c r="N1792">
        <v>7463</v>
      </c>
    </row>
    <row r="1793" spans="2:14" x14ac:dyDescent="0.2">
      <c r="B1793" s="5" t="s">
        <v>281</v>
      </c>
      <c r="C1793">
        <v>1993</v>
      </c>
      <c r="D1793">
        <v>1000000</v>
      </c>
      <c r="E1793">
        <v>44990</v>
      </c>
      <c r="F1793">
        <v>4017</v>
      </c>
      <c r="G1793">
        <v>40973</v>
      </c>
      <c r="H1793">
        <v>39</v>
      </c>
      <c r="I1793">
        <v>286</v>
      </c>
      <c r="J1793">
        <v>1011</v>
      </c>
      <c r="K1793">
        <v>2681</v>
      </c>
      <c r="L1793">
        <v>10409</v>
      </c>
      <c r="M1793">
        <v>24101</v>
      </c>
      <c r="N1793">
        <v>6463</v>
      </c>
    </row>
    <row r="1794" spans="2:14" x14ac:dyDescent="0.2">
      <c r="B1794" s="5" t="s">
        <v>281</v>
      </c>
      <c r="C1794">
        <v>1994</v>
      </c>
      <c r="D1794">
        <v>997000</v>
      </c>
      <c r="E1794">
        <v>41067</v>
      </c>
      <c r="F1794">
        <v>3744</v>
      </c>
      <c r="G1794">
        <v>37323</v>
      </c>
      <c r="H1794">
        <v>41</v>
      </c>
      <c r="I1794">
        <v>273</v>
      </c>
      <c r="J1794">
        <v>870</v>
      </c>
      <c r="K1794">
        <v>2560</v>
      </c>
      <c r="L1794">
        <v>9101</v>
      </c>
      <c r="M1794">
        <v>23039</v>
      </c>
      <c r="N1794">
        <v>5183</v>
      </c>
    </row>
    <row r="1795" spans="2:14" x14ac:dyDescent="0.2">
      <c r="B1795" s="5" t="s">
        <v>281</v>
      </c>
      <c r="C1795">
        <v>1995</v>
      </c>
      <c r="D1795">
        <v>990000</v>
      </c>
      <c r="E1795">
        <v>42021</v>
      </c>
      <c r="F1795">
        <v>3643</v>
      </c>
      <c r="G1795">
        <v>38378</v>
      </c>
      <c r="H1795">
        <v>33</v>
      </c>
      <c r="I1795">
        <v>267</v>
      </c>
      <c r="J1795">
        <v>914</v>
      </c>
      <c r="K1795">
        <v>2429</v>
      </c>
      <c r="L1795">
        <v>9234</v>
      </c>
      <c r="M1795">
        <v>24780</v>
      </c>
      <c r="N1795">
        <v>4364</v>
      </c>
    </row>
    <row r="1796" spans="2:14" x14ac:dyDescent="0.2">
      <c r="B1796" s="5" t="s">
        <v>281</v>
      </c>
      <c r="C1796">
        <v>1996</v>
      </c>
      <c r="D1796">
        <v>990000</v>
      </c>
      <c r="E1796">
        <v>39536</v>
      </c>
      <c r="F1796">
        <v>3437</v>
      </c>
      <c r="G1796">
        <v>36099</v>
      </c>
      <c r="H1796">
        <v>25</v>
      </c>
      <c r="I1796">
        <v>287</v>
      </c>
      <c r="J1796">
        <v>824</v>
      </c>
      <c r="K1796">
        <v>2301</v>
      </c>
      <c r="L1796">
        <v>8135</v>
      </c>
      <c r="M1796">
        <v>23367</v>
      </c>
      <c r="N1796">
        <v>4597</v>
      </c>
    </row>
    <row r="1797" spans="2:14" x14ac:dyDescent="0.2">
      <c r="B1797" s="5" t="s">
        <v>281</v>
      </c>
      <c r="C1797">
        <v>1997</v>
      </c>
      <c r="D1797">
        <v>987000</v>
      </c>
      <c r="E1797">
        <v>36069</v>
      </c>
      <c r="F1797">
        <v>3292</v>
      </c>
      <c r="G1797">
        <v>32777</v>
      </c>
      <c r="H1797">
        <v>25</v>
      </c>
      <c r="I1797">
        <v>363</v>
      </c>
      <c r="J1797">
        <v>707</v>
      </c>
      <c r="K1797">
        <v>2197</v>
      </c>
      <c r="L1797">
        <v>7083</v>
      </c>
      <c r="M1797">
        <v>21499</v>
      </c>
      <c r="N1797">
        <v>4195</v>
      </c>
    </row>
    <row r="1798" spans="2:14" x14ac:dyDescent="0.2">
      <c r="B1798" s="5" t="s">
        <v>281</v>
      </c>
      <c r="C1798">
        <v>1998</v>
      </c>
      <c r="D1798">
        <v>988000</v>
      </c>
      <c r="E1798">
        <v>34756</v>
      </c>
      <c r="F1798">
        <v>3084</v>
      </c>
      <c r="G1798">
        <v>31672</v>
      </c>
      <c r="H1798">
        <v>24</v>
      </c>
      <c r="I1798">
        <v>351</v>
      </c>
      <c r="J1798">
        <v>659</v>
      </c>
      <c r="K1798">
        <v>2050</v>
      </c>
      <c r="L1798">
        <v>6452</v>
      </c>
      <c r="M1798">
        <v>21391</v>
      </c>
      <c r="N1798">
        <v>3829</v>
      </c>
    </row>
    <row r="1799" spans="2:14" x14ac:dyDescent="0.2">
      <c r="B1799" s="5" t="s">
        <v>281</v>
      </c>
      <c r="C1799">
        <v>1999</v>
      </c>
      <c r="D1799">
        <v>990819</v>
      </c>
      <c r="E1799">
        <v>35497</v>
      </c>
      <c r="F1799">
        <v>2840</v>
      </c>
      <c r="G1799">
        <v>32657</v>
      </c>
      <c r="H1799">
        <v>36</v>
      </c>
      <c r="I1799">
        <v>391</v>
      </c>
      <c r="J1799">
        <v>788</v>
      </c>
      <c r="K1799">
        <v>1625</v>
      </c>
      <c r="L1799">
        <v>6341</v>
      </c>
      <c r="M1799">
        <v>22284</v>
      </c>
      <c r="N1799">
        <v>4032</v>
      </c>
    </row>
    <row r="1800" spans="2:14" x14ac:dyDescent="0.2">
      <c r="B1800" s="5" t="s">
        <v>281</v>
      </c>
      <c r="C1800">
        <v>2000</v>
      </c>
      <c r="D1800">
        <v>1048319</v>
      </c>
      <c r="E1800">
        <v>36444</v>
      </c>
      <c r="F1800">
        <v>3121</v>
      </c>
      <c r="G1800">
        <v>33323</v>
      </c>
      <c r="H1800">
        <v>45</v>
      </c>
      <c r="I1800">
        <v>412</v>
      </c>
      <c r="J1800">
        <v>922</v>
      </c>
      <c r="K1800">
        <v>1742</v>
      </c>
      <c r="L1800">
        <v>6620</v>
      </c>
      <c r="M1800">
        <v>22038</v>
      </c>
      <c r="N1800">
        <v>4665</v>
      </c>
    </row>
    <row r="1801" spans="2:14" x14ac:dyDescent="0.2">
      <c r="B1801" s="5" t="s">
        <v>281</v>
      </c>
      <c r="C1801">
        <v>2001</v>
      </c>
      <c r="D1801">
        <v>1058920</v>
      </c>
      <c r="E1801">
        <v>39020</v>
      </c>
      <c r="F1801">
        <v>3278</v>
      </c>
      <c r="G1801">
        <v>35742</v>
      </c>
      <c r="H1801">
        <v>39</v>
      </c>
      <c r="I1801">
        <v>416</v>
      </c>
      <c r="J1801">
        <v>986</v>
      </c>
      <c r="K1801">
        <v>1837</v>
      </c>
      <c r="L1801">
        <v>6824</v>
      </c>
      <c r="M1801">
        <v>23875</v>
      </c>
      <c r="N1801">
        <v>5043</v>
      </c>
    </row>
    <row r="1802" spans="2:14" x14ac:dyDescent="0.2">
      <c r="B1802" s="5" t="s">
        <v>281</v>
      </c>
      <c r="C1802">
        <v>2002</v>
      </c>
      <c r="D1802">
        <v>1069725</v>
      </c>
      <c r="E1802">
        <v>38393</v>
      </c>
      <c r="F1802">
        <v>3051</v>
      </c>
      <c r="G1802">
        <v>35342</v>
      </c>
      <c r="H1802">
        <v>41</v>
      </c>
      <c r="I1802">
        <v>395</v>
      </c>
      <c r="J1802">
        <v>916</v>
      </c>
      <c r="K1802">
        <v>1699</v>
      </c>
      <c r="L1802">
        <v>6415</v>
      </c>
      <c r="M1802">
        <v>24051</v>
      </c>
      <c r="N1802">
        <v>4876</v>
      </c>
    </row>
    <row r="1803" spans="2:14" x14ac:dyDescent="0.2">
      <c r="B1803" s="5" t="s">
        <v>281</v>
      </c>
      <c r="C1803">
        <v>2003</v>
      </c>
      <c r="D1803">
        <v>1076164</v>
      </c>
      <c r="E1803">
        <v>35305</v>
      </c>
      <c r="F1803">
        <v>3074</v>
      </c>
      <c r="G1803">
        <v>32231</v>
      </c>
      <c r="H1803">
        <v>25</v>
      </c>
      <c r="I1803">
        <v>505</v>
      </c>
      <c r="J1803">
        <v>830</v>
      </c>
      <c r="K1803">
        <v>1714</v>
      </c>
      <c r="L1803">
        <v>5524</v>
      </c>
      <c r="M1803">
        <v>22320</v>
      </c>
      <c r="N1803">
        <v>4387</v>
      </c>
    </row>
    <row r="1804" spans="2:14" x14ac:dyDescent="0.2">
      <c r="B1804" s="5" t="s">
        <v>281</v>
      </c>
      <c r="C1804">
        <v>2004</v>
      </c>
      <c r="D1804">
        <v>1080632</v>
      </c>
      <c r="E1804">
        <v>33839</v>
      </c>
      <c r="F1804">
        <v>2673</v>
      </c>
      <c r="G1804">
        <v>31166</v>
      </c>
      <c r="H1804">
        <v>26</v>
      </c>
      <c r="I1804">
        <v>320</v>
      </c>
      <c r="J1804">
        <v>731</v>
      </c>
      <c r="K1804">
        <v>1596</v>
      </c>
      <c r="L1804">
        <v>5465</v>
      </c>
      <c r="M1804">
        <v>21623</v>
      </c>
      <c r="N1804">
        <v>4078</v>
      </c>
    </row>
    <row r="1805" spans="2:14" x14ac:dyDescent="0.2">
      <c r="B1805" s="5" t="s">
        <v>282</v>
      </c>
      <c r="C1805">
        <v>1960</v>
      </c>
      <c r="D1805">
        <v>2382594</v>
      </c>
      <c r="E1805">
        <v>35743</v>
      </c>
      <c r="F1805">
        <v>3424</v>
      </c>
      <c r="G1805">
        <v>32319</v>
      </c>
      <c r="H1805">
        <v>314</v>
      </c>
      <c r="I1805">
        <v>236</v>
      </c>
      <c r="J1805">
        <v>478</v>
      </c>
      <c r="K1805">
        <v>2396</v>
      </c>
      <c r="L1805">
        <v>10081</v>
      </c>
      <c r="M1805">
        <v>19636</v>
      </c>
      <c r="N1805">
        <v>2602</v>
      </c>
    </row>
    <row r="1806" spans="2:14" x14ac:dyDescent="0.2">
      <c r="B1806" s="5" t="s">
        <v>282</v>
      </c>
      <c r="C1806">
        <v>1961</v>
      </c>
      <c r="D1806">
        <v>2407000</v>
      </c>
      <c r="E1806">
        <v>38175</v>
      </c>
      <c r="F1806">
        <v>3318</v>
      </c>
      <c r="G1806">
        <v>34857</v>
      </c>
      <c r="H1806">
        <v>280</v>
      </c>
      <c r="I1806">
        <v>224</v>
      </c>
      <c r="J1806">
        <v>501</v>
      </c>
      <c r="K1806">
        <v>2313</v>
      </c>
      <c r="L1806">
        <v>11524</v>
      </c>
      <c r="M1806">
        <v>20504</v>
      </c>
      <c r="N1806">
        <v>2829</v>
      </c>
    </row>
    <row r="1807" spans="2:14" x14ac:dyDescent="0.2">
      <c r="B1807" s="5" t="s">
        <v>282</v>
      </c>
      <c r="C1807">
        <v>1962</v>
      </c>
      <c r="D1807">
        <v>2436000</v>
      </c>
      <c r="E1807">
        <v>40847</v>
      </c>
      <c r="F1807">
        <v>3012</v>
      </c>
      <c r="G1807">
        <v>37835</v>
      </c>
      <c r="H1807">
        <v>247</v>
      </c>
      <c r="I1807">
        <v>172</v>
      </c>
      <c r="J1807">
        <v>468</v>
      </c>
      <c r="K1807">
        <v>2125</v>
      </c>
      <c r="L1807">
        <v>12299</v>
      </c>
      <c r="M1807">
        <v>22696</v>
      </c>
      <c r="N1807">
        <v>2840</v>
      </c>
    </row>
    <row r="1808" spans="2:14" x14ac:dyDescent="0.2">
      <c r="B1808" s="5" t="s">
        <v>282</v>
      </c>
      <c r="C1808">
        <v>1963</v>
      </c>
      <c r="D1808">
        <v>2483000</v>
      </c>
      <c r="E1808">
        <v>45454</v>
      </c>
      <c r="F1808">
        <v>4075</v>
      </c>
      <c r="G1808">
        <v>41379</v>
      </c>
      <c r="H1808">
        <v>249</v>
      </c>
      <c r="I1808">
        <v>150</v>
      </c>
      <c r="J1808">
        <v>536</v>
      </c>
      <c r="K1808">
        <v>3140</v>
      </c>
      <c r="L1808">
        <v>14288</v>
      </c>
      <c r="M1808">
        <v>23783</v>
      </c>
      <c r="N1808">
        <v>3308</v>
      </c>
    </row>
    <row r="1809" spans="2:14" x14ac:dyDescent="0.2">
      <c r="B1809" s="5" t="s">
        <v>282</v>
      </c>
      <c r="C1809">
        <v>1964</v>
      </c>
      <c r="D1809">
        <v>2555000</v>
      </c>
      <c r="E1809">
        <v>52439</v>
      </c>
      <c r="F1809">
        <v>4240</v>
      </c>
      <c r="G1809">
        <v>48199</v>
      </c>
      <c r="H1809">
        <v>206</v>
      </c>
      <c r="I1809">
        <v>271</v>
      </c>
      <c r="J1809">
        <v>659</v>
      </c>
      <c r="K1809">
        <v>3104</v>
      </c>
      <c r="L1809">
        <v>15874</v>
      </c>
      <c r="M1809">
        <v>27982</v>
      </c>
      <c r="N1809">
        <v>4343</v>
      </c>
    </row>
    <row r="1810" spans="2:14" x14ac:dyDescent="0.2">
      <c r="B1810" s="5" t="s">
        <v>282</v>
      </c>
      <c r="C1810">
        <v>1965</v>
      </c>
      <c r="D1810">
        <v>2542000</v>
      </c>
      <c r="E1810">
        <v>47256</v>
      </c>
      <c r="F1810">
        <v>4504</v>
      </c>
      <c r="G1810">
        <v>42752</v>
      </c>
      <c r="H1810">
        <v>245</v>
      </c>
      <c r="I1810">
        <v>285</v>
      </c>
      <c r="J1810">
        <v>546</v>
      </c>
      <c r="K1810">
        <v>3428</v>
      </c>
      <c r="L1810">
        <v>13374</v>
      </c>
      <c r="M1810">
        <v>25450</v>
      </c>
      <c r="N1810">
        <v>3928</v>
      </c>
    </row>
    <row r="1811" spans="2:14" x14ac:dyDescent="0.2">
      <c r="B1811" s="5" t="s">
        <v>282</v>
      </c>
      <c r="C1811">
        <v>1966</v>
      </c>
      <c r="D1811">
        <v>2586000</v>
      </c>
      <c r="E1811">
        <v>51268</v>
      </c>
      <c r="F1811">
        <v>5844</v>
      </c>
      <c r="G1811">
        <v>45424</v>
      </c>
      <c r="H1811">
        <v>301</v>
      </c>
      <c r="I1811">
        <v>352</v>
      </c>
      <c r="J1811">
        <v>744</v>
      </c>
      <c r="K1811">
        <v>4447</v>
      </c>
      <c r="L1811">
        <v>13865</v>
      </c>
      <c r="M1811">
        <v>27417</v>
      </c>
      <c r="N1811">
        <v>4142</v>
      </c>
    </row>
    <row r="1812" spans="2:14" x14ac:dyDescent="0.2">
      <c r="B1812" s="5" t="s">
        <v>282</v>
      </c>
      <c r="C1812">
        <v>1967</v>
      </c>
      <c r="D1812">
        <v>2599000</v>
      </c>
      <c r="E1812">
        <v>54345</v>
      </c>
      <c r="F1812">
        <v>6015</v>
      </c>
      <c r="G1812">
        <v>48330</v>
      </c>
      <c r="H1812">
        <v>291</v>
      </c>
      <c r="I1812">
        <v>379</v>
      </c>
      <c r="J1812">
        <v>909</v>
      </c>
      <c r="K1812">
        <v>4436</v>
      </c>
      <c r="L1812">
        <v>16603</v>
      </c>
      <c r="M1812">
        <v>27509</v>
      </c>
      <c r="N1812">
        <v>4218</v>
      </c>
    </row>
    <row r="1813" spans="2:14" x14ac:dyDescent="0.2">
      <c r="B1813" s="5" t="s">
        <v>282</v>
      </c>
      <c r="C1813">
        <v>1968</v>
      </c>
      <c r="D1813">
        <v>2692000</v>
      </c>
      <c r="E1813">
        <v>58567</v>
      </c>
      <c r="F1813">
        <v>5853</v>
      </c>
      <c r="G1813">
        <v>52714</v>
      </c>
      <c r="H1813">
        <v>366</v>
      </c>
      <c r="I1813">
        <v>404</v>
      </c>
      <c r="J1813">
        <v>1152</v>
      </c>
      <c r="K1813">
        <v>3931</v>
      </c>
      <c r="L1813">
        <v>19073</v>
      </c>
      <c r="M1813">
        <v>28694</v>
      </c>
      <c r="N1813">
        <v>4947</v>
      </c>
    </row>
    <row r="1814" spans="2:14" x14ac:dyDescent="0.2">
      <c r="B1814" s="5" t="s">
        <v>282</v>
      </c>
      <c r="C1814">
        <v>1969</v>
      </c>
      <c r="D1814">
        <v>2692000</v>
      </c>
      <c r="E1814">
        <v>68677</v>
      </c>
      <c r="F1814">
        <v>6449</v>
      </c>
      <c r="G1814">
        <v>62228</v>
      </c>
      <c r="H1814">
        <v>336</v>
      </c>
      <c r="I1814">
        <v>378</v>
      </c>
      <c r="J1814">
        <v>1347</v>
      </c>
      <c r="K1814">
        <v>4388</v>
      </c>
      <c r="L1814">
        <v>21711</v>
      </c>
      <c r="M1814">
        <v>34099</v>
      </c>
      <c r="N1814">
        <v>6418</v>
      </c>
    </row>
    <row r="1815" spans="2:14" x14ac:dyDescent="0.2">
      <c r="B1815" s="5" t="s">
        <v>282</v>
      </c>
      <c r="C1815">
        <v>1970</v>
      </c>
      <c r="D1815">
        <v>2590516</v>
      </c>
      <c r="E1815">
        <v>79220</v>
      </c>
      <c r="F1815">
        <v>7412</v>
      </c>
      <c r="G1815">
        <v>71808</v>
      </c>
      <c r="H1815">
        <v>377</v>
      </c>
      <c r="I1815">
        <v>467</v>
      </c>
      <c r="J1815">
        <v>1557</v>
      </c>
      <c r="K1815">
        <v>5011</v>
      </c>
      <c r="L1815">
        <v>26407</v>
      </c>
      <c r="M1815">
        <v>38740</v>
      </c>
      <c r="N1815">
        <v>6661</v>
      </c>
    </row>
    <row r="1816" spans="2:14" x14ac:dyDescent="0.2">
      <c r="B1816" s="5" t="s">
        <v>282</v>
      </c>
      <c r="C1816">
        <v>1971</v>
      </c>
      <c r="D1816">
        <v>2627000</v>
      </c>
      <c r="E1816">
        <v>82447</v>
      </c>
      <c r="F1816">
        <v>8188</v>
      </c>
      <c r="G1816">
        <v>74259</v>
      </c>
      <c r="H1816">
        <v>436</v>
      </c>
      <c r="I1816">
        <v>478</v>
      </c>
      <c r="J1816">
        <v>1640</v>
      </c>
      <c r="K1816">
        <v>5634</v>
      </c>
      <c r="L1816">
        <v>27077</v>
      </c>
      <c r="M1816">
        <v>41414</v>
      </c>
      <c r="N1816">
        <v>5768</v>
      </c>
    </row>
    <row r="1817" spans="2:14" x14ac:dyDescent="0.2">
      <c r="B1817" s="5" t="s">
        <v>282</v>
      </c>
      <c r="C1817">
        <v>1972</v>
      </c>
      <c r="D1817">
        <v>2665000</v>
      </c>
      <c r="E1817">
        <v>87003</v>
      </c>
      <c r="F1817">
        <v>10312</v>
      </c>
      <c r="G1817">
        <v>76691</v>
      </c>
      <c r="H1817">
        <v>447</v>
      </c>
      <c r="I1817">
        <v>599</v>
      </c>
      <c r="J1817">
        <v>1762</v>
      </c>
      <c r="K1817">
        <v>7504</v>
      </c>
      <c r="L1817">
        <v>29760</v>
      </c>
      <c r="M1817">
        <v>41003</v>
      </c>
      <c r="N1817">
        <v>5928</v>
      </c>
    </row>
    <row r="1818" spans="2:14" x14ac:dyDescent="0.2">
      <c r="B1818" s="5" t="s">
        <v>282</v>
      </c>
      <c r="C1818">
        <v>1973</v>
      </c>
      <c r="D1818">
        <v>2726000</v>
      </c>
      <c r="E1818">
        <v>90694</v>
      </c>
      <c r="F1818">
        <v>10757</v>
      </c>
      <c r="G1818">
        <v>79937</v>
      </c>
      <c r="H1818">
        <v>392</v>
      </c>
      <c r="I1818">
        <v>612</v>
      </c>
      <c r="J1818">
        <v>2158</v>
      </c>
      <c r="K1818">
        <v>7595</v>
      </c>
      <c r="L1818">
        <v>32557</v>
      </c>
      <c r="M1818">
        <v>40675</v>
      </c>
      <c r="N1818">
        <v>6705</v>
      </c>
    </row>
    <row r="1819" spans="2:14" x14ac:dyDescent="0.2">
      <c r="B1819" s="5" t="s">
        <v>282</v>
      </c>
      <c r="C1819">
        <v>1974</v>
      </c>
      <c r="D1819">
        <v>2784000</v>
      </c>
      <c r="E1819">
        <v>115961</v>
      </c>
      <c r="F1819">
        <v>12688</v>
      </c>
      <c r="G1819">
        <v>103273</v>
      </c>
      <c r="H1819">
        <v>452</v>
      </c>
      <c r="I1819">
        <v>730</v>
      </c>
      <c r="J1819">
        <v>3547</v>
      </c>
      <c r="K1819">
        <v>7959</v>
      </c>
      <c r="L1819">
        <v>43497</v>
      </c>
      <c r="M1819">
        <v>51914</v>
      </c>
      <c r="N1819">
        <v>7862</v>
      </c>
    </row>
    <row r="1820" spans="2:14" x14ac:dyDescent="0.2">
      <c r="B1820" s="5" t="s">
        <v>282</v>
      </c>
      <c r="C1820">
        <v>1975</v>
      </c>
      <c r="D1820">
        <v>2818000</v>
      </c>
      <c r="E1820">
        <v>130797</v>
      </c>
      <c r="F1820">
        <v>14412</v>
      </c>
      <c r="G1820">
        <v>116385</v>
      </c>
      <c r="H1820">
        <v>414</v>
      </c>
      <c r="I1820">
        <v>748</v>
      </c>
      <c r="J1820">
        <v>3125</v>
      </c>
      <c r="K1820">
        <v>10125</v>
      </c>
      <c r="L1820">
        <v>48306</v>
      </c>
      <c r="M1820">
        <v>60764</v>
      </c>
      <c r="N1820">
        <v>7315</v>
      </c>
    </row>
    <row r="1821" spans="2:14" x14ac:dyDescent="0.2">
      <c r="B1821" s="5" t="s">
        <v>282</v>
      </c>
      <c r="C1821">
        <v>1976</v>
      </c>
      <c r="D1821">
        <v>2848000</v>
      </c>
      <c r="E1821">
        <v>139749</v>
      </c>
      <c r="F1821">
        <v>17065</v>
      </c>
      <c r="G1821">
        <v>122684</v>
      </c>
      <c r="H1821">
        <v>331</v>
      </c>
      <c r="I1821">
        <v>909</v>
      </c>
      <c r="J1821">
        <v>3010</v>
      </c>
      <c r="K1821">
        <v>12815</v>
      </c>
      <c r="L1821">
        <v>44247</v>
      </c>
      <c r="M1821">
        <v>71292</v>
      </c>
      <c r="N1821">
        <v>7145</v>
      </c>
    </row>
    <row r="1822" spans="2:14" x14ac:dyDescent="0.2">
      <c r="B1822" s="5" t="s">
        <v>282</v>
      </c>
      <c r="C1822">
        <v>1977</v>
      </c>
      <c r="D1822">
        <v>2876000</v>
      </c>
      <c r="E1822">
        <v>139120</v>
      </c>
      <c r="F1822">
        <v>18297</v>
      </c>
      <c r="G1822">
        <v>120823</v>
      </c>
      <c r="H1822">
        <v>343</v>
      </c>
      <c r="I1822">
        <v>950</v>
      </c>
      <c r="J1822">
        <v>3046</v>
      </c>
      <c r="K1822">
        <v>13958</v>
      </c>
      <c r="L1822">
        <v>46407</v>
      </c>
      <c r="M1822">
        <v>67368</v>
      </c>
      <c r="N1822">
        <v>7048</v>
      </c>
    </row>
    <row r="1823" spans="2:14" x14ac:dyDescent="0.2">
      <c r="B1823" s="5" t="s">
        <v>282</v>
      </c>
      <c r="C1823">
        <v>1978</v>
      </c>
      <c r="D1823">
        <v>2918000</v>
      </c>
      <c r="E1823">
        <v>142863</v>
      </c>
      <c r="F1823">
        <v>18604</v>
      </c>
      <c r="G1823">
        <v>124259</v>
      </c>
      <c r="H1823">
        <v>336</v>
      </c>
      <c r="I1823">
        <v>1032</v>
      </c>
      <c r="J1823">
        <v>2955</v>
      </c>
      <c r="K1823">
        <v>14281</v>
      </c>
      <c r="L1823">
        <v>43729</v>
      </c>
      <c r="M1823">
        <v>72472</v>
      </c>
      <c r="N1823">
        <v>8058</v>
      </c>
    </row>
    <row r="1824" spans="2:14" x14ac:dyDescent="0.2">
      <c r="B1824" s="5" t="s">
        <v>282</v>
      </c>
      <c r="C1824">
        <v>1979</v>
      </c>
      <c r="D1824">
        <v>2932000</v>
      </c>
      <c r="E1824">
        <v>148540</v>
      </c>
      <c r="F1824">
        <v>19889</v>
      </c>
      <c r="G1824">
        <v>128651</v>
      </c>
      <c r="H1824">
        <v>368</v>
      </c>
      <c r="I1824">
        <v>1006</v>
      </c>
      <c r="J1824">
        <v>3156</v>
      </c>
      <c r="K1824">
        <v>15359</v>
      </c>
      <c r="L1824">
        <v>44160</v>
      </c>
      <c r="M1824">
        <v>75807</v>
      </c>
      <c r="N1824">
        <v>8684</v>
      </c>
    </row>
    <row r="1825" spans="2:14" x14ac:dyDescent="0.2">
      <c r="B1825" s="5" t="s">
        <v>282</v>
      </c>
      <c r="C1825">
        <v>1980</v>
      </c>
      <c r="D1825">
        <v>3064557</v>
      </c>
      <c r="E1825">
        <v>166686</v>
      </c>
      <c r="F1825">
        <v>20225</v>
      </c>
      <c r="G1825">
        <v>146461</v>
      </c>
      <c r="H1825">
        <v>348</v>
      </c>
      <c r="I1825">
        <v>1148</v>
      </c>
      <c r="J1825">
        <v>3620</v>
      </c>
      <c r="K1825">
        <v>15109</v>
      </c>
      <c r="L1825">
        <v>51177</v>
      </c>
      <c r="M1825">
        <v>85905</v>
      </c>
      <c r="N1825">
        <v>9379</v>
      </c>
    </row>
    <row r="1826" spans="2:14" x14ac:dyDescent="0.2">
      <c r="B1826" s="5" t="s">
        <v>282</v>
      </c>
      <c r="C1826">
        <v>1981</v>
      </c>
      <c r="D1826">
        <v>3166000</v>
      </c>
      <c r="E1826">
        <v>168402</v>
      </c>
      <c r="F1826">
        <v>20275</v>
      </c>
      <c r="G1826">
        <v>148127</v>
      </c>
      <c r="H1826">
        <v>330</v>
      </c>
      <c r="I1826">
        <v>1148</v>
      </c>
      <c r="J1826">
        <v>3805</v>
      </c>
      <c r="K1826">
        <v>14992</v>
      </c>
      <c r="L1826">
        <v>50520</v>
      </c>
      <c r="M1826">
        <v>88887</v>
      </c>
      <c r="N1826">
        <v>8720</v>
      </c>
    </row>
    <row r="1827" spans="2:14" x14ac:dyDescent="0.2">
      <c r="B1827" s="5" t="s">
        <v>282</v>
      </c>
      <c r="C1827">
        <v>1982</v>
      </c>
      <c r="D1827">
        <v>3203000</v>
      </c>
      <c r="E1827">
        <v>171718</v>
      </c>
      <c r="F1827">
        <v>23061</v>
      </c>
      <c r="G1827">
        <v>148657</v>
      </c>
      <c r="H1827">
        <v>348</v>
      </c>
      <c r="I1827">
        <v>1242</v>
      </c>
      <c r="J1827">
        <v>3921</v>
      </c>
      <c r="K1827">
        <v>17550</v>
      </c>
      <c r="L1827">
        <v>47752</v>
      </c>
      <c r="M1827">
        <v>92009</v>
      </c>
      <c r="N1827">
        <v>8896</v>
      </c>
    </row>
    <row r="1828" spans="2:14" x14ac:dyDescent="0.2">
      <c r="B1828" s="5" t="s">
        <v>282</v>
      </c>
      <c r="C1828">
        <v>1983</v>
      </c>
      <c r="D1828">
        <v>3264000</v>
      </c>
      <c r="E1828">
        <v>155723</v>
      </c>
      <c r="F1828">
        <v>20133</v>
      </c>
      <c r="G1828">
        <v>135590</v>
      </c>
      <c r="H1828">
        <v>321</v>
      </c>
      <c r="I1828">
        <v>1144</v>
      </c>
      <c r="J1828">
        <v>3425</v>
      </c>
      <c r="K1828">
        <v>15243</v>
      </c>
      <c r="L1828">
        <v>42263</v>
      </c>
      <c r="M1828">
        <v>85501</v>
      </c>
      <c r="N1828">
        <v>7826</v>
      </c>
    </row>
    <row r="1829" spans="2:14" x14ac:dyDescent="0.2">
      <c r="B1829" s="5" t="s">
        <v>282</v>
      </c>
      <c r="C1829">
        <v>1984</v>
      </c>
      <c r="D1829">
        <v>3300000</v>
      </c>
      <c r="E1829">
        <v>153877</v>
      </c>
      <c r="F1829">
        <v>20607</v>
      </c>
      <c r="G1829">
        <v>133270</v>
      </c>
      <c r="H1829">
        <v>305</v>
      </c>
      <c r="I1829">
        <v>1329</v>
      </c>
      <c r="J1829">
        <v>3408</v>
      </c>
      <c r="K1829">
        <v>15565</v>
      </c>
      <c r="L1829">
        <v>40646</v>
      </c>
      <c r="M1829">
        <v>84753</v>
      </c>
      <c r="N1829">
        <v>7871</v>
      </c>
    </row>
    <row r="1830" spans="2:14" x14ac:dyDescent="0.2">
      <c r="B1830" s="5" t="s">
        <v>282</v>
      </c>
      <c r="C1830">
        <v>1985</v>
      </c>
      <c r="D1830">
        <v>3347000</v>
      </c>
      <c r="E1830">
        <v>162013</v>
      </c>
      <c r="F1830">
        <v>21121</v>
      </c>
      <c r="G1830">
        <v>140892</v>
      </c>
      <c r="H1830">
        <v>304</v>
      </c>
      <c r="I1830">
        <v>1385</v>
      </c>
      <c r="J1830">
        <v>3143</v>
      </c>
      <c r="K1830">
        <v>16289</v>
      </c>
      <c r="L1830">
        <v>41955</v>
      </c>
      <c r="M1830">
        <v>90260</v>
      </c>
      <c r="N1830">
        <v>8677</v>
      </c>
    </row>
    <row r="1831" spans="2:14" x14ac:dyDescent="0.2">
      <c r="B1831" s="5" t="s">
        <v>282</v>
      </c>
      <c r="C1831">
        <v>1986</v>
      </c>
      <c r="D1831">
        <v>3378000</v>
      </c>
      <c r="E1831">
        <v>173541</v>
      </c>
      <c r="F1831">
        <v>22789</v>
      </c>
      <c r="G1831">
        <v>150752</v>
      </c>
      <c r="H1831">
        <v>291</v>
      </c>
      <c r="I1831">
        <v>1395</v>
      </c>
      <c r="J1831">
        <v>3361</v>
      </c>
      <c r="K1831">
        <v>17742</v>
      </c>
      <c r="L1831">
        <v>45276</v>
      </c>
      <c r="M1831">
        <v>96132</v>
      </c>
      <c r="N1831">
        <v>9344</v>
      </c>
    </row>
    <row r="1832" spans="2:14" x14ac:dyDescent="0.2">
      <c r="B1832" s="5" t="s">
        <v>282</v>
      </c>
      <c r="C1832">
        <v>1987</v>
      </c>
      <c r="D1832">
        <v>3425000</v>
      </c>
      <c r="E1832">
        <v>176794</v>
      </c>
      <c r="F1832">
        <v>22773</v>
      </c>
      <c r="G1832">
        <v>154021</v>
      </c>
      <c r="H1832">
        <v>318</v>
      </c>
      <c r="I1832">
        <v>1497</v>
      </c>
      <c r="J1832">
        <v>3463</v>
      </c>
      <c r="K1832">
        <v>17495</v>
      </c>
      <c r="L1832">
        <v>46511</v>
      </c>
      <c r="M1832">
        <v>97892</v>
      </c>
      <c r="N1832">
        <v>9618</v>
      </c>
    </row>
    <row r="1833" spans="2:14" x14ac:dyDescent="0.2">
      <c r="B1833" s="5" t="s">
        <v>282</v>
      </c>
      <c r="C1833">
        <v>1988</v>
      </c>
      <c r="D1833">
        <v>3493000</v>
      </c>
      <c r="E1833">
        <v>189053</v>
      </c>
      <c r="F1833">
        <v>25889</v>
      </c>
      <c r="G1833">
        <v>163164</v>
      </c>
      <c r="H1833">
        <v>325</v>
      </c>
      <c r="I1833">
        <v>1493</v>
      </c>
      <c r="J1833">
        <v>4357</v>
      </c>
      <c r="K1833">
        <v>19714</v>
      </c>
      <c r="L1833">
        <v>49467</v>
      </c>
      <c r="M1833">
        <v>103055</v>
      </c>
      <c r="N1833">
        <v>10642</v>
      </c>
    </row>
    <row r="1834" spans="2:14" x14ac:dyDescent="0.2">
      <c r="B1834" s="5" t="s">
        <v>282</v>
      </c>
      <c r="C1834">
        <v>1989</v>
      </c>
      <c r="D1834">
        <v>3512000</v>
      </c>
      <c r="E1834">
        <v>197348</v>
      </c>
      <c r="F1834">
        <v>28576</v>
      </c>
      <c r="G1834">
        <v>168772</v>
      </c>
      <c r="H1834">
        <v>320</v>
      </c>
      <c r="I1834">
        <v>1632</v>
      </c>
      <c r="J1834">
        <v>4574</v>
      </c>
      <c r="K1834">
        <v>22050</v>
      </c>
      <c r="L1834">
        <v>48914</v>
      </c>
      <c r="M1834">
        <v>107845</v>
      </c>
      <c r="N1834">
        <v>12013</v>
      </c>
    </row>
    <row r="1835" spans="2:14" x14ac:dyDescent="0.2">
      <c r="B1835" s="5" t="s">
        <v>282</v>
      </c>
      <c r="C1835">
        <v>1990</v>
      </c>
      <c r="D1835">
        <v>3486703</v>
      </c>
      <c r="E1835">
        <v>210779</v>
      </c>
      <c r="F1835">
        <v>34050</v>
      </c>
      <c r="G1835">
        <v>176729</v>
      </c>
      <c r="H1835">
        <v>390</v>
      </c>
      <c r="I1835">
        <v>1873</v>
      </c>
      <c r="J1835">
        <v>5313</v>
      </c>
      <c r="K1835">
        <v>26474</v>
      </c>
      <c r="L1835">
        <v>48132</v>
      </c>
      <c r="M1835">
        <v>115144</v>
      </c>
      <c r="N1835">
        <v>13453</v>
      </c>
    </row>
    <row r="1836" spans="2:14" x14ac:dyDescent="0.2">
      <c r="B1836" s="5" t="s">
        <v>282</v>
      </c>
      <c r="C1836">
        <v>1991</v>
      </c>
      <c r="D1836">
        <v>3560000</v>
      </c>
      <c r="E1836">
        <v>219980</v>
      </c>
      <c r="F1836">
        <v>34621</v>
      </c>
      <c r="G1836">
        <v>185359</v>
      </c>
      <c r="H1836">
        <v>402</v>
      </c>
      <c r="I1836">
        <v>2098</v>
      </c>
      <c r="J1836">
        <v>6092</v>
      </c>
      <c r="K1836">
        <v>26029</v>
      </c>
      <c r="L1836">
        <v>51793</v>
      </c>
      <c r="M1836">
        <v>119784</v>
      </c>
      <c r="N1836">
        <v>13782</v>
      </c>
    </row>
    <row r="1837" spans="2:14" x14ac:dyDescent="0.2">
      <c r="B1837" s="5" t="s">
        <v>282</v>
      </c>
      <c r="C1837">
        <v>1992</v>
      </c>
      <c r="D1837">
        <v>3603000</v>
      </c>
      <c r="E1837">
        <v>212327</v>
      </c>
      <c r="F1837">
        <v>34029</v>
      </c>
      <c r="G1837">
        <v>178298</v>
      </c>
      <c r="H1837">
        <v>373</v>
      </c>
      <c r="I1837">
        <v>2072</v>
      </c>
      <c r="J1837">
        <v>6148</v>
      </c>
      <c r="K1837">
        <v>25436</v>
      </c>
      <c r="L1837">
        <v>49669</v>
      </c>
      <c r="M1837">
        <v>116186</v>
      </c>
      <c r="N1837">
        <v>12443</v>
      </c>
    </row>
    <row r="1838" spans="2:14" x14ac:dyDescent="0.2">
      <c r="B1838" s="5" t="s">
        <v>282</v>
      </c>
      <c r="C1838">
        <v>1993</v>
      </c>
      <c r="D1838">
        <v>3643000</v>
      </c>
      <c r="E1838">
        <v>215060</v>
      </c>
      <c r="F1838">
        <v>37281</v>
      </c>
      <c r="G1838">
        <v>177779</v>
      </c>
      <c r="H1838">
        <v>377</v>
      </c>
      <c r="I1838">
        <v>1905</v>
      </c>
      <c r="J1838">
        <v>6825</v>
      </c>
      <c r="K1838">
        <v>28174</v>
      </c>
      <c r="L1838">
        <v>47695</v>
      </c>
      <c r="M1838">
        <v>117553</v>
      </c>
      <c r="N1838">
        <v>12531</v>
      </c>
    </row>
    <row r="1839" spans="2:14" x14ac:dyDescent="0.2">
      <c r="B1839" s="5" t="s">
        <v>282</v>
      </c>
      <c r="C1839">
        <v>1994</v>
      </c>
      <c r="D1839">
        <v>3664000</v>
      </c>
      <c r="E1839">
        <v>219870</v>
      </c>
      <c r="F1839">
        <v>37756</v>
      </c>
      <c r="G1839">
        <v>182114</v>
      </c>
      <c r="H1839">
        <v>353</v>
      </c>
      <c r="I1839">
        <v>1991</v>
      </c>
      <c r="J1839">
        <v>6817</v>
      </c>
      <c r="K1839">
        <v>28595</v>
      </c>
      <c r="L1839">
        <v>46678</v>
      </c>
      <c r="M1839">
        <v>122252</v>
      </c>
      <c r="N1839">
        <v>13184</v>
      </c>
    </row>
    <row r="1840" spans="2:14" x14ac:dyDescent="0.2">
      <c r="B1840" s="5" t="s">
        <v>282</v>
      </c>
      <c r="C1840">
        <v>1995</v>
      </c>
      <c r="D1840">
        <v>3673000</v>
      </c>
      <c r="E1840">
        <v>222723</v>
      </c>
      <c r="F1840">
        <v>36067</v>
      </c>
      <c r="G1840">
        <v>186656</v>
      </c>
      <c r="H1840">
        <v>292</v>
      </c>
      <c r="I1840">
        <v>1737</v>
      </c>
      <c r="J1840">
        <v>6461</v>
      </c>
      <c r="K1840">
        <v>27577</v>
      </c>
      <c r="L1840">
        <v>46083</v>
      </c>
      <c r="M1840">
        <v>126416</v>
      </c>
      <c r="N1840">
        <v>14157</v>
      </c>
    </row>
    <row r="1841" spans="2:14" x14ac:dyDescent="0.2">
      <c r="B1841" s="5" t="s">
        <v>282</v>
      </c>
      <c r="C1841">
        <v>1996</v>
      </c>
      <c r="D1841">
        <v>3699000</v>
      </c>
      <c r="E1841">
        <v>229861</v>
      </c>
      <c r="F1841">
        <v>36875</v>
      </c>
      <c r="G1841">
        <v>192986</v>
      </c>
      <c r="H1841">
        <v>332</v>
      </c>
      <c r="I1841">
        <v>1821</v>
      </c>
      <c r="J1841">
        <v>6361</v>
      </c>
      <c r="K1841">
        <v>28361</v>
      </c>
      <c r="L1841">
        <v>47487</v>
      </c>
      <c r="M1841">
        <v>129650</v>
      </c>
      <c r="N1841">
        <v>15849</v>
      </c>
    </row>
    <row r="1842" spans="2:14" x14ac:dyDescent="0.2">
      <c r="B1842" s="5" t="s">
        <v>282</v>
      </c>
      <c r="C1842">
        <v>1997</v>
      </c>
      <c r="D1842">
        <v>3760000</v>
      </c>
      <c r="E1842">
        <v>230637</v>
      </c>
      <c r="F1842">
        <v>37235</v>
      </c>
      <c r="G1842">
        <v>193402</v>
      </c>
      <c r="H1842">
        <v>314</v>
      </c>
      <c r="I1842">
        <v>1837</v>
      </c>
      <c r="J1842">
        <v>6624</v>
      </c>
      <c r="K1842">
        <v>28460</v>
      </c>
      <c r="L1842">
        <v>46322</v>
      </c>
      <c r="M1842">
        <v>131325</v>
      </c>
      <c r="N1842">
        <v>15755</v>
      </c>
    </row>
    <row r="1843" spans="2:14" x14ac:dyDescent="0.2">
      <c r="B1843" s="5" t="s">
        <v>282</v>
      </c>
      <c r="C1843">
        <v>1998</v>
      </c>
      <c r="D1843">
        <v>3836000</v>
      </c>
      <c r="E1843">
        <v>221607</v>
      </c>
      <c r="F1843">
        <v>34647</v>
      </c>
      <c r="G1843">
        <v>186960</v>
      </c>
      <c r="H1843">
        <v>306</v>
      </c>
      <c r="I1843">
        <v>1753</v>
      </c>
      <c r="J1843">
        <v>5943</v>
      </c>
      <c r="K1843">
        <v>26645</v>
      </c>
      <c r="L1843">
        <v>44600</v>
      </c>
      <c r="M1843">
        <v>126412</v>
      </c>
      <c r="N1843">
        <v>15948</v>
      </c>
    </row>
    <row r="1844" spans="2:14" x14ac:dyDescent="0.2">
      <c r="B1844" s="5" t="s">
        <v>282</v>
      </c>
      <c r="C1844">
        <v>1999</v>
      </c>
      <c r="D1844">
        <v>3885736</v>
      </c>
      <c r="E1844">
        <v>206907</v>
      </c>
      <c r="F1844">
        <v>32920</v>
      </c>
      <c r="G1844">
        <v>173987</v>
      </c>
      <c r="H1844">
        <v>258</v>
      </c>
      <c r="I1844">
        <v>1587</v>
      </c>
      <c r="J1844">
        <v>5760</v>
      </c>
      <c r="K1844">
        <v>25315</v>
      </c>
      <c r="L1844">
        <v>39630</v>
      </c>
      <c r="M1844">
        <v>119912</v>
      </c>
      <c r="N1844">
        <v>14445</v>
      </c>
    </row>
    <row r="1845" spans="2:14" x14ac:dyDescent="0.2">
      <c r="B1845" s="5" t="s">
        <v>282</v>
      </c>
      <c r="C1845">
        <v>2000</v>
      </c>
      <c r="D1845">
        <v>4012012</v>
      </c>
      <c r="E1845">
        <v>209482</v>
      </c>
      <c r="F1845">
        <v>32293</v>
      </c>
      <c r="G1845">
        <v>177189</v>
      </c>
      <c r="H1845">
        <v>233</v>
      </c>
      <c r="I1845">
        <v>1511</v>
      </c>
      <c r="J1845">
        <v>5883</v>
      </c>
      <c r="K1845">
        <v>24666</v>
      </c>
      <c r="L1845">
        <v>38888</v>
      </c>
      <c r="M1845">
        <v>123094</v>
      </c>
      <c r="N1845">
        <v>15207</v>
      </c>
    </row>
    <row r="1846" spans="2:14" x14ac:dyDescent="0.2">
      <c r="B1846" s="5" t="s">
        <v>282</v>
      </c>
      <c r="C1846">
        <v>2001</v>
      </c>
      <c r="D1846">
        <v>4063011</v>
      </c>
      <c r="E1846">
        <v>193103</v>
      </c>
      <c r="F1846">
        <v>29265</v>
      </c>
      <c r="G1846">
        <v>163838</v>
      </c>
      <c r="H1846">
        <v>255</v>
      </c>
      <c r="I1846">
        <v>1380</v>
      </c>
      <c r="J1846">
        <v>5310</v>
      </c>
      <c r="K1846">
        <v>22320</v>
      </c>
      <c r="L1846">
        <v>36831</v>
      </c>
      <c r="M1846">
        <v>112247</v>
      </c>
      <c r="N1846">
        <v>14760</v>
      </c>
    </row>
    <row r="1847" spans="2:14" x14ac:dyDescent="0.2">
      <c r="B1847" s="5" t="s">
        <v>282</v>
      </c>
      <c r="C1847">
        <v>2002</v>
      </c>
      <c r="D1847">
        <v>4107183</v>
      </c>
      <c r="E1847">
        <v>217569</v>
      </c>
      <c r="F1847">
        <v>33761</v>
      </c>
      <c r="G1847">
        <v>183808</v>
      </c>
      <c r="H1847">
        <v>298</v>
      </c>
      <c r="I1847">
        <v>1959</v>
      </c>
      <c r="J1847">
        <v>5774</v>
      </c>
      <c r="K1847">
        <v>25730</v>
      </c>
      <c r="L1847">
        <v>43745</v>
      </c>
      <c r="M1847">
        <v>123196</v>
      </c>
      <c r="N1847">
        <v>16867</v>
      </c>
    </row>
    <row r="1848" spans="2:14" x14ac:dyDescent="0.2">
      <c r="B1848" s="5" t="s">
        <v>282</v>
      </c>
      <c r="C1848">
        <v>2003</v>
      </c>
      <c r="D1848">
        <v>4147152</v>
      </c>
      <c r="E1848">
        <v>218579</v>
      </c>
      <c r="F1848">
        <v>32908</v>
      </c>
      <c r="G1848">
        <v>185671</v>
      </c>
      <c r="H1848">
        <v>300</v>
      </c>
      <c r="I1848">
        <v>1843</v>
      </c>
      <c r="J1848">
        <v>5670</v>
      </c>
      <c r="K1848">
        <v>25095</v>
      </c>
      <c r="L1848">
        <v>43582</v>
      </c>
      <c r="M1848">
        <v>126327</v>
      </c>
      <c r="N1848">
        <v>15762</v>
      </c>
    </row>
    <row r="1849" spans="2:14" x14ac:dyDescent="0.2">
      <c r="B1849" s="5" t="s">
        <v>282</v>
      </c>
      <c r="C1849">
        <v>2004</v>
      </c>
      <c r="D1849">
        <v>4198068</v>
      </c>
      <c r="E1849">
        <v>222035</v>
      </c>
      <c r="F1849">
        <v>32922</v>
      </c>
      <c r="G1849">
        <v>189113</v>
      </c>
      <c r="H1849">
        <v>288</v>
      </c>
      <c r="I1849">
        <v>1718</v>
      </c>
      <c r="J1849">
        <v>5446</v>
      </c>
      <c r="K1849">
        <v>25470</v>
      </c>
      <c r="L1849">
        <v>43425</v>
      </c>
      <c r="M1849">
        <v>130051</v>
      </c>
      <c r="N1849">
        <v>15637</v>
      </c>
    </row>
    <row r="1850" spans="2:14" x14ac:dyDescent="0.2">
      <c r="B1850" s="5" t="s">
        <v>283</v>
      </c>
      <c r="C1850">
        <v>1960</v>
      </c>
      <c r="D1850">
        <v>680514</v>
      </c>
      <c r="E1850">
        <v>7921</v>
      </c>
      <c r="F1850">
        <v>282</v>
      </c>
      <c r="G1850">
        <v>7639</v>
      </c>
      <c r="H1850">
        <v>14</v>
      </c>
      <c r="I1850">
        <v>37</v>
      </c>
      <c r="J1850">
        <v>62</v>
      </c>
      <c r="K1850">
        <v>169</v>
      </c>
      <c r="L1850">
        <v>1687</v>
      </c>
      <c r="M1850">
        <v>5363</v>
      </c>
      <c r="N1850">
        <v>589</v>
      </c>
    </row>
    <row r="1851" spans="2:14" x14ac:dyDescent="0.2">
      <c r="B1851" s="5" t="s">
        <v>283</v>
      </c>
      <c r="C1851">
        <v>1961</v>
      </c>
      <c r="D1851">
        <v>690000</v>
      </c>
      <c r="E1851">
        <v>7857</v>
      </c>
      <c r="F1851">
        <v>245</v>
      </c>
      <c r="G1851">
        <v>7612</v>
      </c>
      <c r="H1851">
        <v>12</v>
      </c>
      <c r="I1851">
        <v>42</v>
      </c>
      <c r="J1851">
        <v>61</v>
      </c>
      <c r="K1851">
        <v>130</v>
      </c>
      <c r="L1851">
        <v>1655</v>
      </c>
      <c r="M1851">
        <v>5323</v>
      </c>
      <c r="N1851">
        <v>634</v>
      </c>
    </row>
    <row r="1852" spans="2:14" x14ac:dyDescent="0.2">
      <c r="B1852" s="5" t="s">
        <v>283</v>
      </c>
      <c r="C1852">
        <v>1962</v>
      </c>
      <c r="D1852">
        <v>721000</v>
      </c>
      <c r="E1852">
        <v>7959</v>
      </c>
      <c r="F1852">
        <v>279</v>
      </c>
      <c r="G1852">
        <v>7680</v>
      </c>
      <c r="H1852">
        <v>24</v>
      </c>
      <c r="I1852">
        <v>42</v>
      </c>
      <c r="J1852">
        <v>62</v>
      </c>
      <c r="K1852">
        <v>151</v>
      </c>
      <c r="L1852">
        <v>1843</v>
      </c>
      <c r="M1852">
        <v>5160</v>
      </c>
      <c r="N1852">
        <v>677</v>
      </c>
    </row>
    <row r="1853" spans="2:14" x14ac:dyDescent="0.2">
      <c r="B1853" s="5" t="s">
        <v>283</v>
      </c>
      <c r="C1853">
        <v>1963</v>
      </c>
      <c r="D1853">
        <v>737000</v>
      </c>
      <c r="E1853">
        <v>8230</v>
      </c>
      <c r="F1853">
        <v>278</v>
      </c>
      <c r="G1853">
        <v>7952</v>
      </c>
      <c r="H1853">
        <v>9</v>
      </c>
      <c r="I1853">
        <v>39</v>
      </c>
      <c r="J1853">
        <v>78</v>
      </c>
      <c r="K1853">
        <v>152</v>
      </c>
      <c r="L1853">
        <v>1818</v>
      </c>
      <c r="M1853">
        <v>5458</v>
      </c>
      <c r="N1853">
        <v>676</v>
      </c>
    </row>
    <row r="1854" spans="2:14" x14ac:dyDescent="0.2">
      <c r="B1854" s="5" t="s">
        <v>283</v>
      </c>
      <c r="C1854">
        <v>1964</v>
      </c>
      <c r="D1854">
        <v>715000</v>
      </c>
      <c r="E1854">
        <v>8718</v>
      </c>
      <c r="F1854">
        <v>408</v>
      </c>
      <c r="G1854">
        <v>8310</v>
      </c>
      <c r="H1854">
        <v>9</v>
      </c>
      <c r="I1854">
        <v>39</v>
      </c>
      <c r="J1854">
        <v>59</v>
      </c>
      <c r="K1854">
        <v>301</v>
      </c>
      <c r="L1854">
        <v>1870</v>
      </c>
      <c r="M1854">
        <v>5837</v>
      </c>
      <c r="N1854">
        <v>603</v>
      </c>
    </row>
    <row r="1855" spans="2:14" x14ac:dyDescent="0.2">
      <c r="B1855" s="5" t="s">
        <v>283</v>
      </c>
      <c r="C1855">
        <v>1965</v>
      </c>
      <c r="D1855">
        <v>703000</v>
      </c>
      <c r="E1855">
        <v>8968</v>
      </c>
      <c r="F1855">
        <v>415</v>
      </c>
      <c r="G1855">
        <v>8553</v>
      </c>
      <c r="H1855">
        <v>11</v>
      </c>
      <c r="I1855">
        <v>48</v>
      </c>
      <c r="J1855">
        <v>65</v>
      </c>
      <c r="K1855">
        <v>291</v>
      </c>
      <c r="L1855">
        <v>1858</v>
      </c>
      <c r="M1855">
        <v>6177</v>
      </c>
      <c r="N1855">
        <v>518</v>
      </c>
    </row>
    <row r="1856" spans="2:14" x14ac:dyDescent="0.2">
      <c r="B1856" s="5" t="s">
        <v>283</v>
      </c>
      <c r="C1856">
        <v>1966</v>
      </c>
      <c r="D1856">
        <v>682000</v>
      </c>
      <c r="E1856">
        <v>10325</v>
      </c>
      <c r="F1856">
        <v>568</v>
      </c>
      <c r="G1856">
        <v>9757</v>
      </c>
      <c r="H1856">
        <v>10</v>
      </c>
      <c r="I1856">
        <v>61</v>
      </c>
      <c r="J1856">
        <v>68</v>
      </c>
      <c r="K1856">
        <v>429</v>
      </c>
      <c r="L1856">
        <v>2175</v>
      </c>
      <c r="M1856">
        <v>6964</v>
      </c>
      <c r="N1856">
        <v>618</v>
      </c>
    </row>
    <row r="1857" spans="2:14" x14ac:dyDescent="0.2">
      <c r="B1857" s="5" t="s">
        <v>283</v>
      </c>
      <c r="C1857">
        <v>1967</v>
      </c>
      <c r="D1857">
        <v>674000</v>
      </c>
      <c r="E1857">
        <v>10492</v>
      </c>
      <c r="F1857">
        <v>586</v>
      </c>
      <c r="G1857">
        <v>9906</v>
      </c>
      <c r="H1857">
        <v>25</v>
      </c>
      <c r="I1857">
        <v>56</v>
      </c>
      <c r="J1857">
        <v>87</v>
      </c>
      <c r="K1857">
        <v>418</v>
      </c>
      <c r="L1857">
        <v>2302</v>
      </c>
      <c r="M1857">
        <v>7037</v>
      </c>
      <c r="N1857">
        <v>567</v>
      </c>
    </row>
    <row r="1858" spans="2:14" x14ac:dyDescent="0.2">
      <c r="B1858" s="5" t="s">
        <v>283</v>
      </c>
      <c r="C1858">
        <v>1968</v>
      </c>
      <c r="D1858">
        <v>657000</v>
      </c>
      <c r="E1858">
        <v>11518</v>
      </c>
      <c r="F1858">
        <v>563</v>
      </c>
      <c r="G1858">
        <v>10955</v>
      </c>
      <c r="H1858">
        <v>25</v>
      </c>
      <c r="I1858">
        <v>67</v>
      </c>
      <c r="J1858">
        <v>127</v>
      </c>
      <c r="K1858">
        <v>344</v>
      </c>
      <c r="L1858">
        <v>2826</v>
      </c>
      <c r="M1858">
        <v>7449</v>
      </c>
      <c r="N1858">
        <v>680</v>
      </c>
    </row>
    <row r="1859" spans="2:14" x14ac:dyDescent="0.2">
      <c r="B1859" s="5" t="s">
        <v>283</v>
      </c>
      <c r="C1859">
        <v>1969</v>
      </c>
      <c r="D1859">
        <v>659000</v>
      </c>
      <c r="E1859">
        <v>12072</v>
      </c>
      <c r="F1859">
        <v>510</v>
      </c>
      <c r="G1859">
        <v>11562</v>
      </c>
      <c r="H1859">
        <v>13</v>
      </c>
      <c r="I1859">
        <v>73</v>
      </c>
      <c r="J1859">
        <v>85</v>
      </c>
      <c r="K1859">
        <v>339</v>
      </c>
      <c r="L1859">
        <v>2801</v>
      </c>
      <c r="M1859">
        <v>8063</v>
      </c>
      <c r="N1859">
        <v>698</v>
      </c>
    </row>
    <row r="1860" spans="2:14" x14ac:dyDescent="0.2">
      <c r="B1860" s="5" t="s">
        <v>283</v>
      </c>
      <c r="C1860">
        <v>1970</v>
      </c>
      <c r="D1860">
        <v>666257</v>
      </c>
      <c r="E1860">
        <v>13682</v>
      </c>
      <c r="F1860">
        <v>616</v>
      </c>
      <c r="G1860">
        <v>13066</v>
      </c>
      <c r="H1860">
        <v>25</v>
      </c>
      <c r="I1860">
        <v>74</v>
      </c>
      <c r="J1860">
        <v>114</v>
      </c>
      <c r="K1860">
        <v>403</v>
      </c>
      <c r="L1860">
        <v>3140</v>
      </c>
      <c r="M1860">
        <v>9302</v>
      </c>
      <c r="N1860">
        <v>624</v>
      </c>
    </row>
    <row r="1861" spans="2:14" x14ac:dyDescent="0.2">
      <c r="B1861" s="5" t="s">
        <v>283</v>
      </c>
      <c r="C1861">
        <v>1971</v>
      </c>
      <c r="D1861">
        <v>670000</v>
      </c>
      <c r="E1861">
        <v>13797</v>
      </c>
      <c r="F1861">
        <v>644</v>
      </c>
      <c r="G1861">
        <v>13153</v>
      </c>
      <c r="H1861">
        <v>8</v>
      </c>
      <c r="I1861">
        <v>66</v>
      </c>
      <c r="J1861">
        <v>122</v>
      </c>
      <c r="K1861">
        <v>448</v>
      </c>
      <c r="L1861">
        <v>3037</v>
      </c>
      <c r="M1861">
        <v>9558</v>
      </c>
      <c r="N1861">
        <v>558</v>
      </c>
    </row>
    <row r="1862" spans="2:14" x14ac:dyDescent="0.2">
      <c r="B1862" s="5" t="s">
        <v>283</v>
      </c>
      <c r="C1862">
        <v>1972</v>
      </c>
      <c r="D1862">
        <v>679000</v>
      </c>
      <c r="E1862">
        <v>14446</v>
      </c>
      <c r="F1862">
        <v>756</v>
      </c>
      <c r="G1862">
        <v>13690</v>
      </c>
      <c r="H1862">
        <v>8</v>
      </c>
      <c r="I1862">
        <v>77</v>
      </c>
      <c r="J1862">
        <v>106</v>
      </c>
      <c r="K1862">
        <v>565</v>
      </c>
      <c r="L1862">
        <v>3210</v>
      </c>
      <c r="M1862">
        <v>9751</v>
      </c>
      <c r="N1862">
        <v>729</v>
      </c>
    </row>
    <row r="1863" spans="2:14" x14ac:dyDescent="0.2">
      <c r="B1863" s="5" t="s">
        <v>283</v>
      </c>
      <c r="C1863">
        <v>1973</v>
      </c>
      <c r="D1863">
        <v>685000</v>
      </c>
      <c r="E1863">
        <v>14904</v>
      </c>
      <c r="F1863">
        <v>869</v>
      </c>
      <c r="G1863">
        <v>14035</v>
      </c>
      <c r="H1863">
        <v>26</v>
      </c>
      <c r="I1863">
        <v>88</v>
      </c>
      <c r="J1863">
        <v>169</v>
      </c>
      <c r="K1863">
        <v>586</v>
      </c>
      <c r="L1863">
        <v>3416</v>
      </c>
      <c r="M1863">
        <v>9631</v>
      </c>
      <c r="N1863">
        <v>988</v>
      </c>
    </row>
    <row r="1864" spans="2:14" x14ac:dyDescent="0.2">
      <c r="B1864" s="5" t="s">
        <v>283</v>
      </c>
      <c r="C1864">
        <v>1974</v>
      </c>
      <c r="D1864">
        <v>682000</v>
      </c>
      <c r="E1864">
        <v>18215</v>
      </c>
      <c r="F1864">
        <v>1234</v>
      </c>
      <c r="G1864">
        <v>16981</v>
      </c>
      <c r="H1864">
        <v>14</v>
      </c>
      <c r="I1864">
        <v>73</v>
      </c>
      <c r="J1864">
        <v>139</v>
      </c>
      <c r="K1864">
        <v>1008</v>
      </c>
      <c r="L1864">
        <v>4072</v>
      </c>
      <c r="M1864">
        <v>11835</v>
      </c>
      <c r="N1864">
        <v>1074</v>
      </c>
    </row>
    <row r="1865" spans="2:14" x14ac:dyDescent="0.2">
      <c r="B1865" s="5" t="s">
        <v>283</v>
      </c>
      <c r="C1865">
        <v>1975</v>
      </c>
      <c r="D1865">
        <v>683000</v>
      </c>
      <c r="E1865">
        <v>18707</v>
      </c>
      <c r="F1865">
        <v>1402</v>
      </c>
      <c r="G1865">
        <v>17305</v>
      </c>
      <c r="H1865">
        <v>25</v>
      </c>
      <c r="I1865">
        <v>113</v>
      </c>
      <c r="J1865">
        <v>212</v>
      </c>
      <c r="K1865">
        <v>1052</v>
      </c>
      <c r="L1865">
        <v>4561</v>
      </c>
      <c r="M1865">
        <v>11597</v>
      </c>
      <c r="N1865">
        <v>1147</v>
      </c>
    </row>
    <row r="1866" spans="2:14" x14ac:dyDescent="0.2">
      <c r="B1866" s="5" t="s">
        <v>283</v>
      </c>
      <c r="C1866">
        <v>1976</v>
      </c>
      <c r="D1866">
        <v>686000</v>
      </c>
      <c r="E1866">
        <v>18113</v>
      </c>
      <c r="F1866">
        <v>1277</v>
      </c>
      <c r="G1866">
        <v>16836</v>
      </c>
      <c r="H1866">
        <v>12</v>
      </c>
      <c r="I1866">
        <v>105</v>
      </c>
      <c r="J1866">
        <v>159</v>
      </c>
      <c r="K1866">
        <v>1001</v>
      </c>
      <c r="L1866">
        <v>4256</v>
      </c>
      <c r="M1866">
        <v>11554</v>
      </c>
      <c r="N1866">
        <v>1026</v>
      </c>
    </row>
    <row r="1867" spans="2:14" x14ac:dyDescent="0.2">
      <c r="B1867" s="5" t="s">
        <v>283</v>
      </c>
      <c r="C1867">
        <v>1977</v>
      </c>
      <c r="D1867">
        <v>689000</v>
      </c>
      <c r="E1867">
        <v>17993</v>
      </c>
      <c r="F1867">
        <v>1303</v>
      </c>
      <c r="G1867">
        <v>16690</v>
      </c>
      <c r="H1867">
        <v>14</v>
      </c>
      <c r="I1867">
        <v>93</v>
      </c>
      <c r="J1867">
        <v>123</v>
      </c>
      <c r="K1867">
        <v>1073</v>
      </c>
      <c r="L1867">
        <v>3931</v>
      </c>
      <c r="M1867">
        <v>11743</v>
      </c>
      <c r="N1867">
        <v>1016</v>
      </c>
    </row>
    <row r="1868" spans="2:14" x14ac:dyDescent="0.2">
      <c r="B1868" s="5" t="s">
        <v>283</v>
      </c>
      <c r="C1868">
        <v>1978</v>
      </c>
      <c r="D1868">
        <v>690000</v>
      </c>
      <c r="E1868">
        <v>18556</v>
      </c>
      <c r="F1868">
        <v>1128</v>
      </c>
      <c r="G1868">
        <v>17428</v>
      </c>
      <c r="H1868">
        <v>13</v>
      </c>
      <c r="I1868">
        <v>75</v>
      </c>
      <c r="J1868">
        <v>110</v>
      </c>
      <c r="K1868">
        <v>930</v>
      </c>
      <c r="L1868">
        <v>4138</v>
      </c>
      <c r="M1868">
        <v>12186</v>
      </c>
      <c r="N1868">
        <v>1104</v>
      </c>
    </row>
    <row r="1869" spans="2:14" x14ac:dyDescent="0.2">
      <c r="B1869" s="5" t="s">
        <v>283</v>
      </c>
      <c r="C1869">
        <v>1979</v>
      </c>
      <c r="D1869">
        <v>689000</v>
      </c>
      <c r="E1869">
        <v>20393</v>
      </c>
      <c r="F1869">
        <v>1096</v>
      </c>
      <c r="G1869">
        <v>19297</v>
      </c>
      <c r="H1869">
        <v>14</v>
      </c>
      <c r="I1869">
        <v>113</v>
      </c>
      <c r="J1869">
        <v>140</v>
      </c>
      <c r="K1869">
        <v>829</v>
      </c>
      <c r="L1869">
        <v>4316</v>
      </c>
      <c r="M1869">
        <v>13782</v>
      </c>
      <c r="N1869">
        <v>1199</v>
      </c>
    </row>
    <row r="1870" spans="2:14" x14ac:dyDescent="0.2">
      <c r="B1870" s="5" t="s">
        <v>283</v>
      </c>
      <c r="C1870">
        <v>1980</v>
      </c>
      <c r="D1870">
        <v>688217</v>
      </c>
      <c r="E1870">
        <v>22320</v>
      </c>
      <c r="F1870">
        <v>873</v>
      </c>
      <c r="G1870">
        <v>21447</v>
      </c>
      <c r="H1870">
        <v>5</v>
      </c>
      <c r="I1870">
        <v>86</v>
      </c>
      <c r="J1870">
        <v>138</v>
      </c>
      <c r="K1870">
        <v>644</v>
      </c>
      <c r="L1870">
        <v>4766</v>
      </c>
      <c r="M1870">
        <v>15521</v>
      </c>
      <c r="N1870">
        <v>1160</v>
      </c>
    </row>
    <row r="1871" spans="2:14" x14ac:dyDescent="0.2">
      <c r="B1871" s="5" t="s">
        <v>283</v>
      </c>
      <c r="C1871">
        <v>1981</v>
      </c>
      <c r="D1871">
        <v>685000</v>
      </c>
      <c r="E1871">
        <v>20640</v>
      </c>
      <c r="F1871">
        <v>718</v>
      </c>
      <c r="G1871">
        <v>19922</v>
      </c>
      <c r="H1871">
        <v>12</v>
      </c>
      <c r="I1871">
        <v>79</v>
      </c>
      <c r="J1871">
        <v>122</v>
      </c>
      <c r="K1871">
        <v>505</v>
      </c>
      <c r="L1871">
        <v>4348</v>
      </c>
      <c r="M1871">
        <v>14587</v>
      </c>
      <c r="N1871">
        <v>987</v>
      </c>
    </row>
    <row r="1872" spans="2:14" x14ac:dyDescent="0.2">
      <c r="B1872" s="5" t="s">
        <v>283</v>
      </c>
      <c r="C1872">
        <v>1982</v>
      </c>
      <c r="D1872">
        <v>691000</v>
      </c>
      <c r="E1872">
        <v>18276</v>
      </c>
      <c r="F1872">
        <v>684</v>
      </c>
      <c r="G1872">
        <v>17592</v>
      </c>
      <c r="H1872">
        <v>19</v>
      </c>
      <c r="I1872">
        <v>79</v>
      </c>
      <c r="J1872">
        <v>118</v>
      </c>
      <c r="K1872">
        <v>468</v>
      </c>
      <c r="L1872">
        <v>3885</v>
      </c>
      <c r="M1872">
        <v>12889</v>
      </c>
      <c r="N1872">
        <v>818</v>
      </c>
    </row>
    <row r="1873" spans="2:14" x14ac:dyDescent="0.2">
      <c r="B1873" s="5" t="s">
        <v>283</v>
      </c>
      <c r="C1873">
        <v>1983</v>
      </c>
      <c r="D1873">
        <v>700000</v>
      </c>
      <c r="E1873">
        <v>17833</v>
      </c>
      <c r="F1873">
        <v>840</v>
      </c>
      <c r="G1873">
        <v>16993</v>
      </c>
      <c r="H1873">
        <v>15</v>
      </c>
      <c r="I1873">
        <v>119</v>
      </c>
      <c r="J1873">
        <v>111</v>
      </c>
      <c r="K1873">
        <v>595</v>
      </c>
      <c r="L1873">
        <v>3820</v>
      </c>
      <c r="M1873">
        <v>12453</v>
      </c>
      <c r="N1873">
        <v>720</v>
      </c>
    </row>
    <row r="1874" spans="2:14" x14ac:dyDescent="0.2">
      <c r="B1874" s="5" t="s">
        <v>283</v>
      </c>
      <c r="C1874">
        <v>1984</v>
      </c>
      <c r="D1874">
        <v>706000</v>
      </c>
      <c r="E1874">
        <v>18444</v>
      </c>
      <c r="F1874">
        <v>1041</v>
      </c>
      <c r="G1874">
        <v>17403</v>
      </c>
      <c r="H1874">
        <v>13</v>
      </c>
      <c r="I1874">
        <v>190</v>
      </c>
      <c r="J1874">
        <v>105</v>
      </c>
      <c r="K1874">
        <v>733</v>
      </c>
      <c r="L1874">
        <v>3529</v>
      </c>
      <c r="M1874">
        <v>13102</v>
      </c>
      <c r="N1874">
        <v>772</v>
      </c>
    </row>
    <row r="1875" spans="2:14" x14ac:dyDescent="0.2">
      <c r="B1875" s="5" t="s">
        <v>283</v>
      </c>
      <c r="C1875">
        <v>1985</v>
      </c>
      <c r="D1875">
        <v>708000</v>
      </c>
      <c r="E1875">
        <v>18697</v>
      </c>
      <c r="F1875">
        <v>967</v>
      </c>
      <c r="G1875">
        <v>17730</v>
      </c>
      <c r="H1875">
        <v>13</v>
      </c>
      <c r="I1875">
        <v>168</v>
      </c>
      <c r="J1875">
        <v>121</v>
      </c>
      <c r="K1875">
        <v>665</v>
      </c>
      <c r="L1875">
        <v>3867</v>
      </c>
      <c r="M1875">
        <v>13142</v>
      </c>
      <c r="N1875">
        <v>721</v>
      </c>
    </row>
    <row r="1876" spans="2:14" x14ac:dyDescent="0.2">
      <c r="B1876" s="5" t="s">
        <v>283</v>
      </c>
      <c r="C1876">
        <v>1986</v>
      </c>
      <c r="D1876">
        <v>708000</v>
      </c>
      <c r="E1876">
        <v>19229</v>
      </c>
      <c r="F1876">
        <v>883</v>
      </c>
      <c r="G1876">
        <v>18346</v>
      </c>
      <c r="H1876">
        <v>28</v>
      </c>
      <c r="I1876">
        <v>125</v>
      </c>
      <c r="J1876">
        <v>115</v>
      </c>
      <c r="K1876">
        <v>615</v>
      </c>
      <c r="L1876">
        <v>3919</v>
      </c>
      <c r="M1876">
        <v>13728</v>
      </c>
      <c r="N1876">
        <v>699</v>
      </c>
    </row>
    <row r="1877" spans="2:14" x14ac:dyDescent="0.2">
      <c r="B1877" s="5" t="s">
        <v>283</v>
      </c>
      <c r="C1877">
        <v>1987</v>
      </c>
      <c r="D1877">
        <v>709000</v>
      </c>
      <c r="E1877">
        <v>18987</v>
      </c>
      <c r="F1877">
        <v>849</v>
      </c>
      <c r="G1877">
        <v>18138</v>
      </c>
      <c r="H1877">
        <v>13</v>
      </c>
      <c r="I1877">
        <v>146</v>
      </c>
      <c r="J1877">
        <v>87</v>
      </c>
      <c r="K1877">
        <v>603</v>
      </c>
      <c r="L1877">
        <v>3787</v>
      </c>
      <c r="M1877">
        <v>13673</v>
      </c>
      <c r="N1877">
        <v>678</v>
      </c>
    </row>
    <row r="1878" spans="2:14" x14ac:dyDescent="0.2">
      <c r="B1878" s="5" t="s">
        <v>283</v>
      </c>
      <c r="C1878">
        <v>1988</v>
      </c>
      <c r="D1878">
        <v>715000</v>
      </c>
      <c r="E1878">
        <v>18454</v>
      </c>
      <c r="F1878">
        <v>813</v>
      </c>
      <c r="G1878">
        <v>17641</v>
      </c>
      <c r="H1878">
        <v>22</v>
      </c>
      <c r="I1878">
        <v>192</v>
      </c>
      <c r="J1878">
        <v>87</v>
      </c>
      <c r="K1878">
        <v>512</v>
      </c>
      <c r="L1878">
        <v>3703</v>
      </c>
      <c r="M1878">
        <v>13255</v>
      </c>
      <c r="N1878">
        <v>683</v>
      </c>
    </row>
    <row r="1879" spans="2:14" x14ac:dyDescent="0.2">
      <c r="B1879" s="5" t="s">
        <v>283</v>
      </c>
      <c r="C1879">
        <v>1989</v>
      </c>
      <c r="D1879">
        <v>715000</v>
      </c>
      <c r="E1879">
        <v>19199</v>
      </c>
      <c r="F1879">
        <v>969</v>
      </c>
      <c r="G1879">
        <v>18230</v>
      </c>
      <c r="H1879">
        <v>9</v>
      </c>
      <c r="I1879">
        <v>229</v>
      </c>
      <c r="J1879">
        <v>84</v>
      </c>
      <c r="K1879">
        <v>647</v>
      </c>
      <c r="L1879">
        <v>3394</v>
      </c>
      <c r="M1879">
        <v>14057</v>
      </c>
      <c r="N1879">
        <v>779</v>
      </c>
    </row>
    <row r="1880" spans="2:14" x14ac:dyDescent="0.2">
      <c r="B1880" s="5" t="s">
        <v>283</v>
      </c>
      <c r="C1880">
        <v>1990</v>
      </c>
      <c r="D1880">
        <v>696004</v>
      </c>
      <c r="E1880">
        <v>20249</v>
      </c>
      <c r="F1880">
        <v>1133</v>
      </c>
      <c r="G1880">
        <v>19116</v>
      </c>
      <c r="H1880">
        <v>14</v>
      </c>
      <c r="I1880">
        <v>239</v>
      </c>
      <c r="J1880">
        <v>86</v>
      </c>
      <c r="K1880">
        <v>794</v>
      </c>
      <c r="L1880">
        <v>3671</v>
      </c>
      <c r="M1880">
        <v>14678</v>
      </c>
      <c r="N1880">
        <v>767</v>
      </c>
    </row>
    <row r="1881" spans="2:14" x14ac:dyDescent="0.2">
      <c r="B1881" s="5" t="s">
        <v>283</v>
      </c>
      <c r="C1881">
        <v>1991</v>
      </c>
      <c r="D1881">
        <v>703000</v>
      </c>
      <c r="E1881">
        <v>21647</v>
      </c>
      <c r="F1881">
        <v>1281</v>
      </c>
      <c r="G1881">
        <v>20366</v>
      </c>
      <c r="H1881">
        <v>12</v>
      </c>
      <c r="I1881">
        <v>279</v>
      </c>
      <c r="J1881">
        <v>132</v>
      </c>
      <c r="K1881">
        <v>858</v>
      </c>
      <c r="L1881">
        <v>4146</v>
      </c>
      <c r="M1881">
        <v>15412</v>
      </c>
      <c r="N1881">
        <v>808</v>
      </c>
    </row>
    <row r="1882" spans="2:14" x14ac:dyDescent="0.2">
      <c r="B1882" s="5" t="s">
        <v>283</v>
      </c>
      <c r="C1882">
        <v>1992</v>
      </c>
      <c r="D1882">
        <v>711000</v>
      </c>
      <c r="E1882">
        <v>21322</v>
      </c>
      <c r="F1882">
        <v>1383</v>
      </c>
      <c r="G1882">
        <v>19939</v>
      </c>
      <c r="H1882">
        <v>4</v>
      </c>
      <c r="I1882">
        <v>368</v>
      </c>
      <c r="J1882">
        <v>120</v>
      </c>
      <c r="K1882">
        <v>891</v>
      </c>
      <c r="L1882">
        <v>3849</v>
      </c>
      <c r="M1882">
        <v>15371</v>
      </c>
      <c r="N1882">
        <v>719</v>
      </c>
    </row>
    <row r="1883" spans="2:14" x14ac:dyDescent="0.2">
      <c r="B1883" s="5" t="s">
        <v>283</v>
      </c>
      <c r="C1883">
        <v>1993</v>
      </c>
      <c r="D1883">
        <v>715000</v>
      </c>
      <c r="E1883">
        <v>21151</v>
      </c>
      <c r="F1883">
        <v>1490</v>
      </c>
      <c r="G1883">
        <v>19661</v>
      </c>
      <c r="H1883">
        <v>24</v>
      </c>
      <c r="I1883">
        <v>318</v>
      </c>
      <c r="J1883">
        <v>107</v>
      </c>
      <c r="K1883">
        <v>1041</v>
      </c>
      <c r="L1883">
        <v>3927</v>
      </c>
      <c r="M1883">
        <v>14915</v>
      </c>
      <c r="N1883">
        <v>819</v>
      </c>
    </row>
    <row r="1884" spans="2:14" x14ac:dyDescent="0.2">
      <c r="B1884" s="5" t="s">
        <v>283</v>
      </c>
      <c r="C1884">
        <v>1994</v>
      </c>
      <c r="D1884">
        <v>721000</v>
      </c>
      <c r="E1884">
        <v>22367</v>
      </c>
      <c r="F1884">
        <v>1641</v>
      </c>
      <c r="G1884">
        <v>20726</v>
      </c>
      <c r="H1884">
        <v>10</v>
      </c>
      <c r="I1884">
        <v>303</v>
      </c>
      <c r="J1884">
        <v>135</v>
      </c>
      <c r="K1884">
        <v>1193</v>
      </c>
      <c r="L1884">
        <v>3938</v>
      </c>
      <c r="M1884">
        <v>15916</v>
      </c>
      <c r="N1884">
        <v>872</v>
      </c>
    </row>
    <row r="1885" spans="2:14" x14ac:dyDescent="0.2">
      <c r="B1885" s="5" t="s">
        <v>283</v>
      </c>
      <c r="C1885">
        <v>1995</v>
      </c>
      <c r="D1885">
        <v>729000</v>
      </c>
      <c r="E1885">
        <v>22312</v>
      </c>
      <c r="F1885">
        <v>1513</v>
      </c>
      <c r="G1885">
        <v>20799</v>
      </c>
      <c r="H1885">
        <v>13</v>
      </c>
      <c r="I1885">
        <v>299</v>
      </c>
      <c r="J1885">
        <v>189</v>
      </c>
      <c r="K1885">
        <v>1012</v>
      </c>
      <c r="L1885">
        <v>3942</v>
      </c>
      <c r="M1885">
        <v>15976</v>
      </c>
      <c r="N1885">
        <v>881</v>
      </c>
    </row>
    <row r="1886" spans="2:14" x14ac:dyDescent="0.2">
      <c r="B1886" s="5" t="s">
        <v>283</v>
      </c>
      <c r="C1886">
        <v>1996</v>
      </c>
      <c r="D1886">
        <v>732000</v>
      </c>
      <c r="E1886">
        <v>21740</v>
      </c>
      <c r="F1886">
        <v>1297</v>
      </c>
      <c r="G1886">
        <v>20443</v>
      </c>
      <c r="H1886">
        <v>9</v>
      </c>
      <c r="I1886">
        <v>300</v>
      </c>
      <c r="J1886">
        <v>138</v>
      </c>
      <c r="K1886">
        <v>850</v>
      </c>
      <c r="L1886">
        <v>4077</v>
      </c>
      <c r="M1886">
        <v>15532</v>
      </c>
      <c r="N1886">
        <v>834</v>
      </c>
    </row>
    <row r="1887" spans="2:14" x14ac:dyDescent="0.2">
      <c r="B1887" s="5" t="s">
        <v>283</v>
      </c>
      <c r="C1887">
        <v>1997</v>
      </c>
      <c r="D1887">
        <v>738000</v>
      </c>
      <c r="E1887">
        <v>23948</v>
      </c>
      <c r="F1887">
        <v>1457</v>
      </c>
      <c r="G1887">
        <v>22491</v>
      </c>
      <c r="H1887">
        <v>10</v>
      </c>
      <c r="I1887">
        <v>357</v>
      </c>
      <c r="J1887">
        <v>172</v>
      </c>
      <c r="K1887">
        <v>918</v>
      </c>
      <c r="L1887">
        <v>4088</v>
      </c>
      <c r="M1887">
        <v>17545</v>
      </c>
      <c r="N1887">
        <v>858</v>
      </c>
    </row>
    <row r="1888" spans="2:14" x14ac:dyDescent="0.2">
      <c r="B1888" s="5" t="s">
        <v>283</v>
      </c>
      <c r="C1888">
        <v>1998</v>
      </c>
      <c r="D1888">
        <v>738000</v>
      </c>
      <c r="E1888">
        <v>19366</v>
      </c>
      <c r="F1888">
        <v>1139</v>
      </c>
      <c r="G1888">
        <v>18227</v>
      </c>
      <c r="H1888">
        <v>10</v>
      </c>
      <c r="I1888">
        <v>258</v>
      </c>
      <c r="J1888">
        <v>149</v>
      </c>
      <c r="K1888">
        <v>722</v>
      </c>
      <c r="L1888">
        <v>3458</v>
      </c>
      <c r="M1888">
        <v>14006</v>
      </c>
      <c r="N1888">
        <v>763</v>
      </c>
    </row>
    <row r="1889" spans="2:14" x14ac:dyDescent="0.2">
      <c r="B1889" s="5" t="s">
        <v>283</v>
      </c>
      <c r="C1889">
        <v>1999</v>
      </c>
      <c r="D1889">
        <v>733133</v>
      </c>
      <c r="E1889">
        <v>19386</v>
      </c>
      <c r="F1889">
        <v>1227</v>
      </c>
      <c r="G1889">
        <v>18159</v>
      </c>
      <c r="H1889">
        <v>18</v>
      </c>
      <c r="I1889">
        <v>336</v>
      </c>
      <c r="J1889">
        <v>103</v>
      </c>
      <c r="K1889">
        <v>770</v>
      </c>
      <c r="L1889">
        <v>3255</v>
      </c>
      <c r="M1889">
        <v>14043</v>
      </c>
      <c r="N1889">
        <v>861</v>
      </c>
    </row>
    <row r="1890" spans="2:14" x14ac:dyDescent="0.2">
      <c r="B1890" s="5" t="s">
        <v>283</v>
      </c>
      <c r="C1890">
        <v>2000</v>
      </c>
      <c r="D1890">
        <v>754844</v>
      </c>
      <c r="E1890">
        <v>17511</v>
      </c>
      <c r="F1890">
        <v>1259</v>
      </c>
      <c r="G1890">
        <v>16252</v>
      </c>
      <c r="H1890">
        <v>7</v>
      </c>
      <c r="I1890">
        <v>305</v>
      </c>
      <c r="J1890">
        <v>131</v>
      </c>
      <c r="K1890">
        <v>816</v>
      </c>
      <c r="L1890">
        <v>2896</v>
      </c>
      <c r="M1890">
        <v>12558</v>
      </c>
      <c r="N1890">
        <v>798</v>
      </c>
    </row>
    <row r="1891" spans="2:14" x14ac:dyDescent="0.2">
      <c r="B1891" s="5" t="s">
        <v>283</v>
      </c>
      <c r="C1891">
        <v>2001</v>
      </c>
      <c r="D1891">
        <v>756600</v>
      </c>
      <c r="E1891">
        <v>17644</v>
      </c>
      <c r="F1891">
        <v>1171</v>
      </c>
      <c r="G1891">
        <v>16473</v>
      </c>
      <c r="H1891">
        <v>7</v>
      </c>
      <c r="I1891">
        <v>351</v>
      </c>
      <c r="J1891">
        <v>103</v>
      </c>
      <c r="K1891">
        <v>710</v>
      </c>
      <c r="L1891">
        <v>3087</v>
      </c>
      <c r="M1891">
        <v>12571</v>
      </c>
      <c r="N1891">
        <v>815</v>
      </c>
    </row>
    <row r="1892" spans="2:14" x14ac:dyDescent="0.2">
      <c r="B1892" s="5" t="s">
        <v>283</v>
      </c>
      <c r="C1892">
        <v>2002</v>
      </c>
      <c r="D1892">
        <v>761063</v>
      </c>
      <c r="E1892">
        <v>17342</v>
      </c>
      <c r="F1892">
        <v>1350</v>
      </c>
      <c r="G1892">
        <v>15992</v>
      </c>
      <c r="H1892">
        <v>11</v>
      </c>
      <c r="I1892">
        <v>361</v>
      </c>
      <c r="J1892">
        <v>117</v>
      </c>
      <c r="K1892">
        <v>861</v>
      </c>
      <c r="L1892">
        <v>3034</v>
      </c>
      <c r="M1892">
        <v>12139</v>
      </c>
      <c r="N1892">
        <v>819</v>
      </c>
    </row>
    <row r="1893" spans="2:14" x14ac:dyDescent="0.2">
      <c r="B1893" s="5" t="s">
        <v>283</v>
      </c>
      <c r="C1893">
        <v>2003</v>
      </c>
      <c r="D1893">
        <v>764309</v>
      </c>
      <c r="E1893">
        <v>16624</v>
      </c>
      <c r="F1893">
        <v>1325</v>
      </c>
      <c r="G1893">
        <v>15299</v>
      </c>
      <c r="H1893">
        <v>10</v>
      </c>
      <c r="I1893">
        <v>354</v>
      </c>
      <c r="J1893">
        <v>104</v>
      </c>
      <c r="K1893">
        <v>857</v>
      </c>
      <c r="L1893">
        <v>2873</v>
      </c>
      <c r="M1893">
        <v>11552</v>
      </c>
      <c r="N1893">
        <v>874</v>
      </c>
    </row>
    <row r="1894" spans="2:14" x14ac:dyDescent="0.2">
      <c r="B1894" s="5" t="s">
        <v>283</v>
      </c>
      <c r="C1894">
        <v>2004</v>
      </c>
      <c r="D1894">
        <v>770883</v>
      </c>
      <c r="E1894">
        <v>16227</v>
      </c>
      <c r="F1894">
        <v>1322</v>
      </c>
      <c r="G1894">
        <v>14905</v>
      </c>
      <c r="H1894">
        <v>18</v>
      </c>
      <c r="I1894">
        <v>338</v>
      </c>
      <c r="J1894">
        <v>114</v>
      </c>
      <c r="K1894">
        <v>852</v>
      </c>
      <c r="L1894">
        <v>3149</v>
      </c>
      <c r="M1894">
        <v>10910</v>
      </c>
      <c r="N1894">
        <v>846</v>
      </c>
    </row>
    <row r="1895" spans="2:14" x14ac:dyDescent="0.2">
      <c r="B1895" s="5" t="s">
        <v>284</v>
      </c>
      <c r="C1895">
        <v>1960</v>
      </c>
      <c r="D1895">
        <v>3567089</v>
      </c>
      <c r="E1895">
        <v>44250</v>
      </c>
      <c r="F1895">
        <v>3250</v>
      </c>
      <c r="G1895">
        <v>41000</v>
      </c>
      <c r="H1895">
        <v>302</v>
      </c>
      <c r="I1895">
        <v>194</v>
      </c>
      <c r="J1895">
        <v>961</v>
      </c>
      <c r="K1895">
        <v>1793</v>
      </c>
      <c r="L1895">
        <v>16505</v>
      </c>
      <c r="M1895">
        <v>20162</v>
      </c>
      <c r="N1895">
        <v>4333</v>
      </c>
    </row>
    <row r="1896" spans="2:14" x14ac:dyDescent="0.2">
      <c r="B1896" s="5" t="s">
        <v>284</v>
      </c>
      <c r="C1896">
        <v>1961</v>
      </c>
      <c r="D1896">
        <v>3615000</v>
      </c>
      <c r="E1896">
        <v>45877</v>
      </c>
      <c r="F1896">
        <v>3910</v>
      </c>
      <c r="G1896">
        <v>41967</v>
      </c>
      <c r="H1896">
        <v>290</v>
      </c>
      <c r="I1896">
        <v>242</v>
      </c>
      <c r="J1896">
        <v>1100</v>
      </c>
      <c r="K1896">
        <v>2278</v>
      </c>
      <c r="L1896">
        <v>16702</v>
      </c>
      <c r="M1896">
        <v>20234</v>
      </c>
      <c r="N1896">
        <v>5031</v>
      </c>
    </row>
    <row r="1897" spans="2:14" x14ac:dyDescent="0.2">
      <c r="B1897" s="5" t="s">
        <v>284</v>
      </c>
      <c r="C1897">
        <v>1962</v>
      </c>
      <c r="D1897">
        <v>3634000</v>
      </c>
      <c r="E1897">
        <v>50334</v>
      </c>
      <c r="F1897">
        <v>3767</v>
      </c>
      <c r="G1897">
        <v>46567</v>
      </c>
      <c r="H1897">
        <v>220</v>
      </c>
      <c r="I1897">
        <v>241</v>
      </c>
      <c r="J1897">
        <v>1266</v>
      </c>
      <c r="K1897">
        <v>2040</v>
      </c>
      <c r="L1897">
        <v>16772</v>
      </c>
      <c r="M1897">
        <v>24049</v>
      </c>
      <c r="N1897">
        <v>5746</v>
      </c>
    </row>
    <row r="1898" spans="2:14" x14ac:dyDescent="0.2">
      <c r="B1898" s="5" t="s">
        <v>284</v>
      </c>
      <c r="C1898">
        <v>1963</v>
      </c>
      <c r="D1898">
        <v>3694000</v>
      </c>
      <c r="E1898">
        <v>54458</v>
      </c>
      <c r="F1898">
        <v>3777</v>
      </c>
      <c r="G1898">
        <v>50681</v>
      </c>
      <c r="H1898">
        <v>239</v>
      </c>
      <c r="I1898">
        <v>247</v>
      </c>
      <c r="J1898">
        <v>1048</v>
      </c>
      <c r="K1898">
        <v>2243</v>
      </c>
      <c r="L1898">
        <v>19056</v>
      </c>
      <c r="M1898">
        <v>25503</v>
      </c>
      <c r="N1898">
        <v>6122</v>
      </c>
    </row>
    <row r="1899" spans="2:14" x14ac:dyDescent="0.2">
      <c r="B1899" s="5" t="s">
        <v>284</v>
      </c>
      <c r="C1899">
        <v>1964</v>
      </c>
      <c r="D1899">
        <v>3798000</v>
      </c>
      <c r="E1899">
        <v>59688</v>
      </c>
      <c r="F1899">
        <v>4505</v>
      </c>
      <c r="G1899">
        <v>55183</v>
      </c>
      <c r="H1899">
        <v>225</v>
      </c>
      <c r="I1899">
        <v>336</v>
      </c>
      <c r="J1899">
        <v>1148</v>
      </c>
      <c r="K1899">
        <v>2796</v>
      </c>
      <c r="L1899">
        <v>21321</v>
      </c>
      <c r="M1899">
        <v>27186</v>
      </c>
      <c r="N1899">
        <v>6676</v>
      </c>
    </row>
    <row r="1900" spans="2:14" x14ac:dyDescent="0.2">
      <c r="B1900" s="5" t="s">
        <v>284</v>
      </c>
      <c r="C1900">
        <v>1965</v>
      </c>
      <c r="D1900">
        <v>3845000</v>
      </c>
      <c r="E1900">
        <v>58173</v>
      </c>
      <c r="F1900">
        <v>5333</v>
      </c>
      <c r="G1900">
        <v>52840</v>
      </c>
      <c r="H1900">
        <v>307</v>
      </c>
      <c r="I1900">
        <v>425</v>
      </c>
      <c r="J1900">
        <v>1100</v>
      </c>
      <c r="K1900">
        <v>3501</v>
      </c>
      <c r="L1900">
        <v>20107</v>
      </c>
      <c r="M1900">
        <v>26325</v>
      </c>
      <c r="N1900">
        <v>6408</v>
      </c>
    </row>
    <row r="1901" spans="2:14" x14ac:dyDescent="0.2">
      <c r="B1901" s="5" t="s">
        <v>284</v>
      </c>
      <c r="C1901">
        <v>1966</v>
      </c>
      <c r="D1901">
        <v>3883000</v>
      </c>
      <c r="E1901">
        <v>70550</v>
      </c>
      <c r="F1901">
        <v>6145</v>
      </c>
      <c r="G1901">
        <v>64405</v>
      </c>
      <c r="H1901">
        <v>304</v>
      </c>
      <c r="I1901">
        <v>421</v>
      </c>
      <c r="J1901">
        <v>1337</v>
      </c>
      <c r="K1901">
        <v>4083</v>
      </c>
      <c r="L1901">
        <v>23394</v>
      </c>
      <c r="M1901">
        <v>33513</v>
      </c>
      <c r="N1901">
        <v>7498</v>
      </c>
    </row>
    <row r="1902" spans="2:14" x14ac:dyDescent="0.2">
      <c r="B1902" s="5" t="s">
        <v>284</v>
      </c>
      <c r="C1902">
        <v>1967</v>
      </c>
      <c r="D1902">
        <v>3892000</v>
      </c>
      <c r="E1902">
        <v>82027</v>
      </c>
      <c r="F1902">
        <v>8111</v>
      </c>
      <c r="G1902">
        <v>73916</v>
      </c>
      <c r="H1902">
        <v>347</v>
      </c>
      <c r="I1902">
        <v>486</v>
      </c>
      <c r="J1902">
        <v>2199</v>
      </c>
      <c r="K1902">
        <v>5079</v>
      </c>
      <c r="L1902">
        <v>27703</v>
      </c>
      <c r="M1902">
        <v>36750</v>
      </c>
      <c r="N1902">
        <v>9463</v>
      </c>
    </row>
    <row r="1903" spans="2:14" x14ac:dyDescent="0.2">
      <c r="B1903" s="5" t="s">
        <v>284</v>
      </c>
      <c r="C1903">
        <v>1968</v>
      </c>
      <c r="D1903">
        <v>3976000</v>
      </c>
      <c r="E1903">
        <v>86465</v>
      </c>
      <c r="F1903">
        <v>8766</v>
      </c>
      <c r="G1903">
        <v>77699</v>
      </c>
      <c r="H1903">
        <v>345</v>
      </c>
      <c r="I1903">
        <v>460</v>
      </c>
      <c r="J1903">
        <v>2830</v>
      </c>
      <c r="K1903">
        <v>5131</v>
      </c>
      <c r="L1903">
        <v>28616</v>
      </c>
      <c r="M1903">
        <v>38450</v>
      </c>
      <c r="N1903">
        <v>10633</v>
      </c>
    </row>
    <row r="1904" spans="2:14" x14ac:dyDescent="0.2">
      <c r="B1904" s="5" t="s">
        <v>284</v>
      </c>
      <c r="C1904">
        <v>1969</v>
      </c>
      <c r="D1904">
        <v>3985000</v>
      </c>
      <c r="E1904">
        <v>87835</v>
      </c>
      <c r="F1904">
        <v>9235</v>
      </c>
      <c r="G1904">
        <v>78600</v>
      </c>
      <c r="H1904">
        <v>382</v>
      </c>
      <c r="I1904">
        <v>505</v>
      </c>
      <c r="J1904">
        <v>2996</v>
      </c>
      <c r="K1904">
        <v>5352</v>
      </c>
      <c r="L1904">
        <v>28492</v>
      </c>
      <c r="M1904">
        <v>38885</v>
      </c>
      <c r="N1904">
        <v>11223</v>
      </c>
    </row>
    <row r="1905" spans="2:14" x14ac:dyDescent="0.2">
      <c r="B1905" s="5" t="s">
        <v>284</v>
      </c>
      <c r="C1905">
        <v>1970</v>
      </c>
      <c r="D1905">
        <v>3924164</v>
      </c>
      <c r="E1905">
        <v>94007</v>
      </c>
      <c r="F1905">
        <v>10787</v>
      </c>
      <c r="G1905">
        <v>83220</v>
      </c>
      <c r="H1905">
        <v>346</v>
      </c>
      <c r="I1905">
        <v>607</v>
      </c>
      <c r="J1905">
        <v>3218</v>
      </c>
      <c r="K1905">
        <v>6616</v>
      </c>
      <c r="L1905">
        <v>31656</v>
      </c>
      <c r="M1905">
        <v>40211</v>
      </c>
      <c r="N1905">
        <v>11353</v>
      </c>
    </row>
    <row r="1906" spans="2:14" x14ac:dyDescent="0.2">
      <c r="B1906" s="5" t="s">
        <v>284</v>
      </c>
      <c r="C1906">
        <v>1971</v>
      </c>
      <c r="D1906">
        <v>3990000</v>
      </c>
      <c r="E1906">
        <v>104266</v>
      </c>
      <c r="F1906">
        <v>12520</v>
      </c>
      <c r="G1906">
        <v>91746</v>
      </c>
      <c r="H1906">
        <v>496</v>
      </c>
      <c r="I1906">
        <v>721</v>
      </c>
      <c r="J1906">
        <v>3452</v>
      </c>
      <c r="K1906">
        <v>7851</v>
      </c>
      <c r="L1906">
        <v>35964</v>
      </c>
      <c r="M1906">
        <v>43671</v>
      </c>
      <c r="N1906">
        <v>12111</v>
      </c>
    </row>
    <row r="1907" spans="2:14" x14ac:dyDescent="0.2">
      <c r="B1907" s="5" t="s">
        <v>284</v>
      </c>
      <c r="C1907">
        <v>1972</v>
      </c>
      <c r="D1907">
        <v>4031000</v>
      </c>
      <c r="E1907">
        <v>106672</v>
      </c>
      <c r="F1907">
        <v>12858</v>
      </c>
      <c r="G1907">
        <v>93814</v>
      </c>
      <c r="H1907">
        <v>455</v>
      </c>
      <c r="I1907">
        <v>802</v>
      </c>
      <c r="J1907">
        <v>4076</v>
      </c>
      <c r="K1907">
        <v>7525</v>
      </c>
      <c r="L1907">
        <v>36049</v>
      </c>
      <c r="M1907">
        <v>45637</v>
      </c>
      <c r="N1907">
        <v>12128</v>
      </c>
    </row>
    <row r="1908" spans="2:14" x14ac:dyDescent="0.2">
      <c r="B1908" s="5" t="s">
        <v>284</v>
      </c>
      <c r="C1908">
        <v>1973</v>
      </c>
      <c r="D1908">
        <v>4126000</v>
      </c>
      <c r="E1908">
        <v>126259</v>
      </c>
      <c r="F1908">
        <v>14771</v>
      </c>
      <c r="G1908">
        <v>111488</v>
      </c>
      <c r="H1908">
        <v>544</v>
      </c>
      <c r="I1908">
        <v>1108</v>
      </c>
      <c r="J1908">
        <v>5383</v>
      </c>
      <c r="K1908">
        <v>7736</v>
      </c>
      <c r="L1908">
        <v>41663</v>
      </c>
      <c r="M1908">
        <v>56206</v>
      </c>
      <c r="N1908">
        <v>13619</v>
      </c>
    </row>
    <row r="1909" spans="2:14" x14ac:dyDescent="0.2">
      <c r="B1909" s="5" t="s">
        <v>284</v>
      </c>
      <c r="C1909">
        <v>1974</v>
      </c>
      <c r="D1909">
        <v>4129000</v>
      </c>
      <c r="E1909">
        <v>151085</v>
      </c>
      <c r="F1909">
        <v>15969</v>
      </c>
      <c r="G1909">
        <v>135116</v>
      </c>
      <c r="H1909">
        <v>555</v>
      </c>
      <c r="I1909">
        <v>1062</v>
      </c>
      <c r="J1909">
        <v>6490</v>
      </c>
      <c r="K1909">
        <v>7862</v>
      </c>
      <c r="L1909">
        <v>55745</v>
      </c>
      <c r="M1909">
        <v>65055</v>
      </c>
      <c r="N1909">
        <v>14316</v>
      </c>
    </row>
    <row r="1910" spans="2:14" x14ac:dyDescent="0.2">
      <c r="B1910" s="5" t="s">
        <v>284</v>
      </c>
      <c r="C1910">
        <v>1975</v>
      </c>
      <c r="D1910">
        <v>4188000</v>
      </c>
      <c r="E1910">
        <v>178850</v>
      </c>
      <c r="F1910">
        <v>16627</v>
      </c>
      <c r="G1910">
        <v>162223</v>
      </c>
      <c r="H1910">
        <v>477</v>
      </c>
      <c r="I1910">
        <v>1095</v>
      </c>
      <c r="J1910">
        <v>6987</v>
      </c>
      <c r="K1910">
        <v>8068</v>
      </c>
      <c r="L1910">
        <v>57766</v>
      </c>
      <c r="M1910">
        <v>89184</v>
      </c>
      <c r="N1910">
        <v>15273</v>
      </c>
    </row>
    <row r="1911" spans="2:14" x14ac:dyDescent="0.2">
      <c r="B1911" s="5" t="s">
        <v>284</v>
      </c>
      <c r="C1911">
        <v>1976</v>
      </c>
      <c r="D1911">
        <v>4214000</v>
      </c>
      <c r="E1911">
        <v>179448</v>
      </c>
      <c r="F1911">
        <v>16574</v>
      </c>
      <c r="G1911">
        <v>162874</v>
      </c>
      <c r="H1911">
        <v>462</v>
      </c>
      <c r="I1911">
        <v>1072</v>
      </c>
      <c r="J1911">
        <v>6215</v>
      </c>
      <c r="K1911">
        <v>8825</v>
      </c>
      <c r="L1911">
        <v>55647</v>
      </c>
      <c r="M1911">
        <v>93493</v>
      </c>
      <c r="N1911">
        <v>13734</v>
      </c>
    </row>
    <row r="1912" spans="2:14" x14ac:dyDescent="0.2">
      <c r="B1912" s="5" t="s">
        <v>284</v>
      </c>
      <c r="C1912">
        <v>1977</v>
      </c>
      <c r="D1912">
        <v>4299000</v>
      </c>
      <c r="E1912">
        <v>170768</v>
      </c>
      <c r="F1912">
        <v>16743</v>
      </c>
      <c r="G1912">
        <v>154025</v>
      </c>
      <c r="H1912">
        <v>434</v>
      </c>
      <c r="I1912">
        <v>1276</v>
      </c>
      <c r="J1912">
        <v>6266</v>
      </c>
      <c r="K1912">
        <v>8767</v>
      </c>
      <c r="L1912">
        <v>64154</v>
      </c>
      <c r="M1912">
        <v>76371</v>
      </c>
      <c r="N1912">
        <v>13500</v>
      </c>
    </row>
    <row r="1913" spans="2:14" x14ac:dyDescent="0.2">
      <c r="B1913" s="5" t="s">
        <v>284</v>
      </c>
      <c r="C1913">
        <v>1978</v>
      </c>
      <c r="D1913">
        <v>4357000</v>
      </c>
      <c r="E1913">
        <v>160792</v>
      </c>
      <c r="F1913">
        <v>16671</v>
      </c>
      <c r="G1913">
        <v>144121</v>
      </c>
      <c r="H1913">
        <v>411</v>
      </c>
      <c r="I1913">
        <v>1335</v>
      </c>
      <c r="J1913">
        <v>6639</v>
      </c>
      <c r="K1913">
        <v>8286</v>
      </c>
      <c r="L1913">
        <v>52876</v>
      </c>
      <c r="M1913">
        <v>76948</v>
      </c>
      <c r="N1913">
        <v>14297</v>
      </c>
    </row>
    <row r="1914" spans="2:14" x14ac:dyDescent="0.2">
      <c r="B1914" s="5" t="s">
        <v>284</v>
      </c>
      <c r="C1914">
        <v>1979</v>
      </c>
      <c r="D1914">
        <v>4380000</v>
      </c>
      <c r="E1914">
        <v>175786</v>
      </c>
      <c r="F1914">
        <v>18135</v>
      </c>
      <c r="G1914">
        <v>157651</v>
      </c>
      <c r="H1914">
        <v>430</v>
      </c>
      <c r="I1914">
        <v>1511</v>
      </c>
      <c r="J1914">
        <v>7277</v>
      </c>
      <c r="K1914">
        <v>8917</v>
      </c>
      <c r="L1914">
        <v>56710</v>
      </c>
      <c r="M1914">
        <v>84850</v>
      </c>
      <c r="N1914">
        <v>16091</v>
      </c>
    </row>
    <row r="1915" spans="2:14" x14ac:dyDescent="0.2">
      <c r="B1915" s="5" t="s">
        <v>284</v>
      </c>
      <c r="C1915">
        <v>1980</v>
      </c>
      <c r="D1915">
        <v>4545590</v>
      </c>
      <c r="E1915">
        <v>204456</v>
      </c>
      <c r="F1915">
        <v>20824</v>
      </c>
      <c r="G1915">
        <v>183632</v>
      </c>
      <c r="H1915">
        <v>489</v>
      </c>
      <c r="I1915">
        <v>1700</v>
      </c>
      <c r="J1915">
        <v>8208</v>
      </c>
      <c r="K1915">
        <v>10427</v>
      </c>
      <c r="L1915">
        <v>68251</v>
      </c>
      <c r="M1915">
        <v>98876</v>
      </c>
      <c r="N1915">
        <v>16505</v>
      </c>
    </row>
    <row r="1916" spans="2:14" x14ac:dyDescent="0.2">
      <c r="B1916" s="5" t="s">
        <v>284</v>
      </c>
      <c r="C1916">
        <v>1981</v>
      </c>
      <c r="D1916">
        <v>4610000</v>
      </c>
      <c r="E1916">
        <v>198756</v>
      </c>
      <c r="F1916">
        <v>19019</v>
      </c>
      <c r="G1916">
        <v>179737</v>
      </c>
      <c r="H1916">
        <v>448</v>
      </c>
      <c r="I1916">
        <v>1735</v>
      </c>
      <c r="J1916">
        <v>7916</v>
      </c>
      <c r="K1916">
        <v>8920</v>
      </c>
      <c r="L1916">
        <v>63811</v>
      </c>
      <c r="M1916">
        <v>100526</v>
      </c>
      <c r="N1916">
        <v>15400</v>
      </c>
    </row>
    <row r="1917" spans="2:14" x14ac:dyDescent="0.2">
      <c r="B1917" s="5" t="s">
        <v>284</v>
      </c>
      <c r="C1917">
        <v>1982</v>
      </c>
      <c r="D1917">
        <v>4651000</v>
      </c>
      <c r="E1917">
        <v>205278</v>
      </c>
      <c r="F1917">
        <v>19586</v>
      </c>
      <c r="G1917">
        <v>185692</v>
      </c>
      <c r="H1917">
        <v>452</v>
      </c>
      <c r="I1917">
        <v>1651</v>
      </c>
      <c r="J1917">
        <v>8173</v>
      </c>
      <c r="K1917">
        <v>9310</v>
      </c>
      <c r="L1917">
        <v>59934</v>
      </c>
      <c r="M1917">
        <v>110316</v>
      </c>
      <c r="N1917">
        <v>15442</v>
      </c>
    </row>
    <row r="1918" spans="2:14" x14ac:dyDescent="0.2">
      <c r="B1918" s="5" t="s">
        <v>284</v>
      </c>
      <c r="C1918">
        <v>1983</v>
      </c>
      <c r="D1918">
        <v>4685000</v>
      </c>
      <c r="E1918">
        <v>187946</v>
      </c>
      <c r="F1918">
        <v>18836</v>
      </c>
      <c r="G1918">
        <v>169110</v>
      </c>
      <c r="H1918">
        <v>410</v>
      </c>
      <c r="I1918">
        <v>1682</v>
      </c>
      <c r="J1918">
        <v>8094</v>
      </c>
      <c r="K1918">
        <v>8650</v>
      </c>
      <c r="L1918">
        <v>56498</v>
      </c>
      <c r="M1918">
        <v>97785</v>
      </c>
      <c r="N1918">
        <v>14827</v>
      </c>
    </row>
    <row r="1919" spans="2:14" x14ac:dyDescent="0.2">
      <c r="B1919" s="5" t="s">
        <v>284</v>
      </c>
      <c r="C1919">
        <v>1984</v>
      </c>
      <c r="D1919">
        <v>4717000</v>
      </c>
      <c r="E1919">
        <v>183472</v>
      </c>
      <c r="F1919">
        <v>21010</v>
      </c>
      <c r="G1919">
        <v>162462</v>
      </c>
      <c r="H1919">
        <v>394</v>
      </c>
      <c r="I1919">
        <v>1887</v>
      </c>
      <c r="J1919">
        <v>7867</v>
      </c>
      <c r="K1919">
        <v>10862</v>
      </c>
      <c r="L1919">
        <v>53002</v>
      </c>
      <c r="M1919">
        <v>92176</v>
      </c>
      <c r="N1919">
        <v>17284</v>
      </c>
    </row>
    <row r="1920" spans="2:14" x14ac:dyDescent="0.2">
      <c r="B1920" s="5" t="s">
        <v>284</v>
      </c>
      <c r="C1920">
        <v>1985</v>
      </c>
      <c r="D1920">
        <v>4762000</v>
      </c>
      <c r="E1920">
        <v>198419</v>
      </c>
      <c r="F1920">
        <v>22592</v>
      </c>
      <c r="G1920">
        <v>175827</v>
      </c>
      <c r="H1920">
        <v>429</v>
      </c>
      <c r="I1920">
        <v>2027</v>
      </c>
      <c r="J1920">
        <v>8614</v>
      </c>
      <c r="K1920">
        <v>11522</v>
      </c>
      <c r="L1920">
        <v>55563</v>
      </c>
      <c r="M1920">
        <v>97159</v>
      </c>
      <c r="N1920">
        <v>23105</v>
      </c>
    </row>
    <row r="1921" spans="2:14" x14ac:dyDescent="0.2">
      <c r="B1921" s="5" t="s">
        <v>284</v>
      </c>
      <c r="C1921">
        <v>1986</v>
      </c>
      <c r="D1921">
        <v>4803000</v>
      </c>
      <c r="E1921">
        <v>217780</v>
      </c>
      <c r="F1921">
        <v>25919</v>
      </c>
      <c r="G1921">
        <v>191861</v>
      </c>
      <c r="H1921">
        <v>501</v>
      </c>
      <c r="I1921">
        <v>2256</v>
      </c>
      <c r="J1921">
        <v>9978</v>
      </c>
      <c r="K1921">
        <v>13184</v>
      </c>
      <c r="L1921">
        <v>63649</v>
      </c>
      <c r="M1921">
        <v>102103</v>
      </c>
      <c r="N1921">
        <v>26109</v>
      </c>
    </row>
    <row r="1922" spans="2:14" x14ac:dyDescent="0.2">
      <c r="B1922" s="5" t="s">
        <v>284</v>
      </c>
      <c r="C1922">
        <v>1987</v>
      </c>
      <c r="D1922">
        <v>4855000</v>
      </c>
      <c r="E1922">
        <v>226516</v>
      </c>
      <c r="F1922">
        <v>25900</v>
      </c>
      <c r="G1922">
        <v>200616</v>
      </c>
      <c r="H1922">
        <v>444</v>
      </c>
      <c r="I1922">
        <v>2133</v>
      </c>
      <c r="J1922">
        <v>9409</v>
      </c>
      <c r="K1922">
        <v>13914</v>
      </c>
      <c r="L1922">
        <v>65632</v>
      </c>
      <c r="M1922">
        <v>107459</v>
      </c>
      <c r="N1922">
        <v>27525</v>
      </c>
    </row>
    <row r="1923" spans="2:14" x14ac:dyDescent="0.2">
      <c r="B1923" s="5" t="s">
        <v>284</v>
      </c>
      <c r="C1923">
        <v>1988</v>
      </c>
      <c r="D1923">
        <v>4919000</v>
      </c>
      <c r="E1923">
        <v>219852</v>
      </c>
      <c r="F1923">
        <v>26205</v>
      </c>
      <c r="G1923">
        <v>193647</v>
      </c>
      <c r="H1923">
        <v>461</v>
      </c>
      <c r="I1923">
        <v>2201</v>
      </c>
      <c r="J1923">
        <v>8537</v>
      </c>
      <c r="K1923">
        <v>15006</v>
      </c>
      <c r="L1923">
        <v>60894</v>
      </c>
      <c r="M1923">
        <v>106052</v>
      </c>
      <c r="N1923">
        <v>26701</v>
      </c>
    </row>
    <row r="1924" spans="2:14" x14ac:dyDescent="0.2">
      <c r="B1924" s="5" t="s">
        <v>284</v>
      </c>
      <c r="C1924">
        <v>1989</v>
      </c>
      <c r="D1924">
        <v>4940000</v>
      </c>
      <c r="E1924">
        <v>222972</v>
      </c>
      <c r="F1924">
        <v>27118</v>
      </c>
      <c r="G1924">
        <v>195854</v>
      </c>
      <c r="H1924">
        <v>417</v>
      </c>
      <c r="I1924">
        <v>2270</v>
      </c>
      <c r="J1924">
        <v>7926</v>
      </c>
      <c r="K1924">
        <v>16505</v>
      </c>
      <c r="L1924">
        <v>59621</v>
      </c>
      <c r="M1924">
        <v>109908</v>
      </c>
      <c r="N1924">
        <v>26325</v>
      </c>
    </row>
    <row r="1925" spans="2:14" x14ac:dyDescent="0.2">
      <c r="B1925" s="5" t="s">
        <v>284</v>
      </c>
      <c r="C1925">
        <v>1990</v>
      </c>
      <c r="D1925">
        <v>4877185</v>
      </c>
      <c r="E1925">
        <v>246346</v>
      </c>
      <c r="F1925">
        <v>32698</v>
      </c>
      <c r="G1925">
        <v>213648</v>
      </c>
      <c r="H1925">
        <v>511</v>
      </c>
      <c r="I1925">
        <v>2415</v>
      </c>
      <c r="J1925">
        <v>9325</v>
      </c>
      <c r="K1925">
        <v>20447</v>
      </c>
      <c r="L1925">
        <v>61646</v>
      </c>
      <c r="M1925">
        <v>124127</v>
      </c>
      <c r="N1925">
        <v>27875</v>
      </c>
    </row>
    <row r="1926" spans="2:14" x14ac:dyDescent="0.2">
      <c r="B1926" s="5" t="s">
        <v>284</v>
      </c>
      <c r="C1926">
        <v>1991</v>
      </c>
      <c r="D1926">
        <v>4953000</v>
      </c>
      <c r="E1926">
        <v>265811</v>
      </c>
      <c r="F1926">
        <v>35955</v>
      </c>
      <c r="G1926">
        <v>229856</v>
      </c>
      <c r="H1926">
        <v>547</v>
      </c>
      <c r="I1926">
        <v>2299</v>
      </c>
      <c r="J1926">
        <v>10543</v>
      </c>
      <c r="K1926">
        <v>22566</v>
      </c>
      <c r="L1926">
        <v>67608</v>
      </c>
      <c r="M1926">
        <v>131855</v>
      </c>
      <c r="N1926">
        <v>30393</v>
      </c>
    </row>
    <row r="1927" spans="2:14" x14ac:dyDescent="0.2">
      <c r="B1927" s="5" t="s">
        <v>284</v>
      </c>
      <c r="C1927">
        <v>1992</v>
      </c>
      <c r="D1927">
        <v>5024000</v>
      </c>
      <c r="E1927">
        <v>258021</v>
      </c>
      <c r="F1927">
        <v>37487</v>
      </c>
      <c r="G1927">
        <v>220534</v>
      </c>
      <c r="H1927">
        <v>520</v>
      </c>
      <c r="I1927">
        <v>2377</v>
      </c>
      <c r="J1927">
        <v>10964</v>
      </c>
      <c r="K1927">
        <v>23626</v>
      </c>
      <c r="L1927">
        <v>63665</v>
      </c>
      <c r="M1927">
        <v>127934</v>
      </c>
      <c r="N1927">
        <v>28935</v>
      </c>
    </row>
    <row r="1928" spans="2:14" x14ac:dyDescent="0.2">
      <c r="B1928" s="5" t="s">
        <v>284</v>
      </c>
      <c r="C1928">
        <v>1993</v>
      </c>
      <c r="D1928">
        <v>5099000</v>
      </c>
      <c r="E1928">
        <v>267164</v>
      </c>
      <c r="F1928">
        <v>39047</v>
      </c>
      <c r="G1928">
        <v>228117</v>
      </c>
      <c r="H1928">
        <v>521</v>
      </c>
      <c r="I1928">
        <v>2544</v>
      </c>
      <c r="J1928">
        <v>11224</v>
      </c>
      <c r="K1928">
        <v>24758</v>
      </c>
      <c r="L1928">
        <v>60299</v>
      </c>
      <c r="M1928">
        <v>137683</v>
      </c>
      <c r="N1928">
        <v>30135</v>
      </c>
    </row>
    <row r="1929" spans="2:14" x14ac:dyDescent="0.2">
      <c r="B1929" s="5" t="s">
        <v>284</v>
      </c>
      <c r="C1929">
        <v>1994</v>
      </c>
      <c r="D1929">
        <v>5175000</v>
      </c>
      <c r="E1929">
        <v>264952</v>
      </c>
      <c r="F1929">
        <v>38705</v>
      </c>
      <c r="G1929">
        <v>226247</v>
      </c>
      <c r="H1929">
        <v>482</v>
      </c>
      <c r="I1929">
        <v>2545</v>
      </c>
      <c r="J1929">
        <v>10735</v>
      </c>
      <c r="K1929">
        <v>24943</v>
      </c>
      <c r="L1929">
        <v>59080</v>
      </c>
      <c r="M1929">
        <v>138173</v>
      </c>
      <c r="N1929">
        <v>28994</v>
      </c>
    </row>
    <row r="1930" spans="2:14" x14ac:dyDescent="0.2">
      <c r="B1930" s="5" t="s">
        <v>284</v>
      </c>
      <c r="C1930">
        <v>1995</v>
      </c>
      <c r="D1930">
        <v>5256000</v>
      </c>
      <c r="E1930">
        <v>281864</v>
      </c>
      <c r="F1930">
        <v>40549</v>
      </c>
      <c r="G1930">
        <v>241315</v>
      </c>
      <c r="H1930">
        <v>557</v>
      </c>
      <c r="I1930">
        <v>2477</v>
      </c>
      <c r="J1930">
        <v>11732</v>
      </c>
      <c r="K1930">
        <v>25783</v>
      </c>
      <c r="L1930">
        <v>60086</v>
      </c>
      <c r="M1930">
        <v>147143</v>
      </c>
      <c r="N1930">
        <v>34086</v>
      </c>
    </row>
    <row r="1931" spans="2:14" x14ac:dyDescent="0.2">
      <c r="B1931" s="5" t="s">
        <v>284</v>
      </c>
      <c r="C1931">
        <v>1996</v>
      </c>
      <c r="D1931">
        <v>5320000</v>
      </c>
      <c r="E1931">
        <v>289904</v>
      </c>
      <c r="F1931">
        <v>41175</v>
      </c>
      <c r="G1931">
        <v>248729</v>
      </c>
      <c r="H1931">
        <v>503</v>
      </c>
      <c r="I1931">
        <v>2475</v>
      </c>
      <c r="J1931">
        <v>11902</v>
      </c>
      <c r="K1931">
        <v>26295</v>
      </c>
      <c r="L1931">
        <v>61896</v>
      </c>
      <c r="M1931">
        <v>152405</v>
      </c>
      <c r="N1931">
        <v>34428</v>
      </c>
    </row>
    <row r="1932" spans="2:14" x14ac:dyDescent="0.2">
      <c r="B1932" s="5" t="s">
        <v>284</v>
      </c>
      <c r="C1932">
        <v>1997</v>
      </c>
      <c r="D1932">
        <v>5368000</v>
      </c>
      <c r="E1932">
        <v>295873</v>
      </c>
      <c r="F1932">
        <v>42389</v>
      </c>
      <c r="G1932">
        <v>253484</v>
      </c>
      <c r="H1932">
        <v>511</v>
      </c>
      <c r="I1932">
        <v>3056</v>
      </c>
      <c r="J1932">
        <v>11487</v>
      </c>
      <c r="K1932">
        <v>27335</v>
      </c>
      <c r="L1932">
        <v>62899</v>
      </c>
      <c r="M1932">
        <v>156843</v>
      </c>
      <c r="N1932">
        <v>33742</v>
      </c>
    </row>
    <row r="1933" spans="2:14" x14ac:dyDescent="0.2">
      <c r="B1933" s="5" t="s">
        <v>284</v>
      </c>
      <c r="C1933">
        <v>1998</v>
      </c>
      <c r="D1933">
        <v>5431000</v>
      </c>
      <c r="E1933">
        <v>273420</v>
      </c>
      <c r="F1933">
        <v>38832</v>
      </c>
      <c r="G1933">
        <v>234588</v>
      </c>
      <c r="H1933">
        <v>460</v>
      </c>
      <c r="I1933">
        <v>2485</v>
      </c>
      <c r="J1933">
        <v>9667</v>
      </c>
      <c r="K1933">
        <v>26220</v>
      </c>
      <c r="L1933">
        <v>58432</v>
      </c>
      <c r="M1933">
        <v>148057</v>
      </c>
      <c r="N1933">
        <v>28099</v>
      </c>
    </row>
    <row r="1934" spans="2:14" x14ac:dyDescent="0.2">
      <c r="B1934" s="5" t="s">
        <v>284</v>
      </c>
      <c r="C1934">
        <v>1999</v>
      </c>
      <c r="D1934">
        <v>5483535</v>
      </c>
      <c r="E1934">
        <v>257413</v>
      </c>
      <c r="F1934">
        <v>38111</v>
      </c>
      <c r="G1934">
        <v>219302</v>
      </c>
      <c r="H1934">
        <v>391</v>
      </c>
      <c r="I1934">
        <v>2415</v>
      </c>
      <c r="J1934">
        <v>8598</v>
      </c>
      <c r="K1934">
        <v>26707</v>
      </c>
      <c r="L1934">
        <v>51362</v>
      </c>
      <c r="M1934">
        <v>142685</v>
      </c>
      <c r="N1934">
        <v>25255</v>
      </c>
    </row>
    <row r="1935" spans="2:14" x14ac:dyDescent="0.2">
      <c r="B1935" s="5" t="s">
        <v>284</v>
      </c>
      <c r="C1935">
        <v>2000</v>
      </c>
      <c r="D1935">
        <v>5689283</v>
      </c>
      <c r="E1935">
        <v>278218</v>
      </c>
      <c r="F1935">
        <v>40233</v>
      </c>
      <c r="G1935">
        <v>237985</v>
      </c>
      <c r="H1935">
        <v>410</v>
      </c>
      <c r="I1935">
        <v>2186</v>
      </c>
      <c r="J1935">
        <v>9465</v>
      </c>
      <c r="K1935">
        <v>28172</v>
      </c>
      <c r="L1935">
        <v>56344</v>
      </c>
      <c r="M1935">
        <v>154111</v>
      </c>
      <c r="N1935">
        <v>27530</v>
      </c>
    </row>
    <row r="1936" spans="2:14" x14ac:dyDescent="0.2">
      <c r="B1936" s="5" t="s">
        <v>284</v>
      </c>
      <c r="C1936">
        <v>2001</v>
      </c>
      <c r="D1936">
        <v>5740021</v>
      </c>
      <c r="E1936">
        <v>295770</v>
      </c>
      <c r="F1936">
        <v>42778</v>
      </c>
      <c r="G1936">
        <v>252992</v>
      </c>
      <c r="H1936">
        <v>425</v>
      </c>
      <c r="I1936">
        <v>2196</v>
      </c>
      <c r="J1936">
        <v>10219</v>
      </c>
      <c r="K1936">
        <v>29938</v>
      </c>
      <c r="L1936">
        <v>59705</v>
      </c>
      <c r="M1936">
        <v>165015</v>
      </c>
      <c r="N1936">
        <v>28272</v>
      </c>
    </row>
    <row r="1937" spans="2:14" x14ac:dyDescent="0.2">
      <c r="B1937" s="5" t="s">
        <v>284</v>
      </c>
      <c r="C1937">
        <v>2002</v>
      </c>
      <c r="D1937">
        <v>5797289</v>
      </c>
      <c r="E1937">
        <v>290961</v>
      </c>
      <c r="F1937">
        <v>41562</v>
      </c>
      <c r="G1937">
        <v>249399</v>
      </c>
      <c r="H1937">
        <v>420</v>
      </c>
      <c r="I1937">
        <v>2290</v>
      </c>
      <c r="J1937">
        <v>9413</v>
      </c>
      <c r="K1937">
        <v>29439</v>
      </c>
      <c r="L1937">
        <v>61248</v>
      </c>
      <c r="M1937">
        <v>161610</v>
      </c>
      <c r="N1937">
        <v>26541</v>
      </c>
    </row>
    <row r="1938" spans="2:14" x14ac:dyDescent="0.2">
      <c r="B1938" s="5" t="s">
        <v>284</v>
      </c>
      <c r="C1938">
        <v>2003</v>
      </c>
      <c r="D1938">
        <v>5841748</v>
      </c>
      <c r="E1938">
        <v>296010</v>
      </c>
      <c r="F1938">
        <v>40177</v>
      </c>
      <c r="G1938">
        <v>255833</v>
      </c>
      <c r="H1938">
        <v>395</v>
      </c>
      <c r="I1938">
        <v>2085</v>
      </c>
      <c r="J1938">
        <v>9372</v>
      </c>
      <c r="K1938">
        <v>28325</v>
      </c>
      <c r="L1938">
        <v>63207</v>
      </c>
      <c r="M1938">
        <v>166216</v>
      </c>
      <c r="N1938">
        <v>26410</v>
      </c>
    </row>
    <row r="1939" spans="2:14" x14ac:dyDescent="0.2">
      <c r="B1939" s="5" t="s">
        <v>284</v>
      </c>
      <c r="C1939">
        <v>2004</v>
      </c>
      <c r="D1939">
        <v>5900962</v>
      </c>
      <c r="E1939">
        <v>295147</v>
      </c>
      <c r="F1939">
        <v>41024</v>
      </c>
      <c r="G1939">
        <v>254123</v>
      </c>
      <c r="H1939">
        <v>351</v>
      </c>
      <c r="I1939">
        <v>2220</v>
      </c>
      <c r="J1939">
        <v>8840</v>
      </c>
      <c r="K1939">
        <v>29613</v>
      </c>
      <c r="L1939">
        <v>60205</v>
      </c>
      <c r="M1939">
        <v>169169</v>
      </c>
      <c r="N1939">
        <v>24749</v>
      </c>
    </row>
    <row r="1940" spans="2:14" x14ac:dyDescent="0.2">
      <c r="B1940" s="5" t="s">
        <v>285</v>
      </c>
      <c r="C1940">
        <v>1960</v>
      </c>
      <c r="D1940">
        <v>9579677</v>
      </c>
      <c r="E1940">
        <v>212407</v>
      </c>
      <c r="F1940">
        <v>15428</v>
      </c>
      <c r="G1940">
        <v>196979</v>
      </c>
      <c r="H1940">
        <v>824</v>
      </c>
      <c r="I1940">
        <v>892</v>
      </c>
      <c r="J1940">
        <v>3031</v>
      </c>
      <c r="K1940">
        <v>10681</v>
      </c>
      <c r="L1940">
        <v>57589</v>
      </c>
      <c r="M1940">
        <v>123415</v>
      </c>
      <c r="N1940">
        <v>15975</v>
      </c>
    </row>
    <row r="1941" spans="2:14" x14ac:dyDescent="0.2">
      <c r="B1941" s="5" t="s">
        <v>285</v>
      </c>
      <c r="C1941">
        <v>1961</v>
      </c>
      <c r="D1941">
        <v>9788000</v>
      </c>
      <c r="E1941">
        <v>208310</v>
      </c>
      <c r="F1941">
        <v>15441</v>
      </c>
      <c r="G1941">
        <v>192869</v>
      </c>
      <c r="H1941">
        <v>788</v>
      </c>
      <c r="I1941">
        <v>932</v>
      </c>
      <c r="J1941">
        <v>3042</v>
      </c>
      <c r="K1941">
        <v>10679</v>
      </c>
      <c r="L1941">
        <v>56814</v>
      </c>
      <c r="M1941">
        <v>120707</v>
      </c>
      <c r="N1941">
        <v>15348</v>
      </c>
    </row>
    <row r="1942" spans="2:14" x14ac:dyDescent="0.2">
      <c r="B1942" s="5" t="s">
        <v>285</v>
      </c>
      <c r="C1942">
        <v>1962</v>
      </c>
      <c r="D1942">
        <v>10116000</v>
      </c>
      <c r="E1942">
        <v>217270</v>
      </c>
      <c r="F1942">
        <v>15516</v>
      </c>
      <c r="G1942">
        <v>201754</v>
      </c>
      <c r="H1942">
        <v>730</v>
      </c>
      <c r="I1942">
        <v>937</v>
      </c>
      <c r="J1942">
        <v>3192</v>
      </c>
      <c r="K1942">
        <v>10657</v>
      </c>
      <c r="L1942">
        <v>58017</v>
      </c>
      <c r="M1942">
        <v>126751</v>
      </c>
      <c r="N1942">
        <v>16986</v>
      </c>
    </row>
    <row r="1943" spans="2:14" x14ac:dyDescent="0.2">
      <c r="B1943" s="5" t="s">
        <v>285</v>
      </c>
      <c r="C1943">
        <v>1963</v>
      </c>
      <c r="D1943">
        <v>10323000</v>
      </c>
      <c r="E1943">
        <v>231576</v>
      </c>
      <c r="F1943">
        <v>17511</v>
      </c>
      <c r="G1943">
        <v>214065</v>
      </c>
      <c r="H1943">
        <v>760</v>
      </c>
      <c r="I1943">
        <v>1008</v>
      </c>
      <c r="J1943">
        <v>3700</v>
      </c>
      <c r="K1943">
        <v>12043</v>
      </c>
      <c r="L1943">
        <v>62867</v>
      </c>
      <c r="M1943">
        <v>133454</v>
      </c>
      <c r="N1943">
        <v>17744</v>
      </c>
    </row>
    <row r="1944" spans="2:14" x14ac:dyDescent="0.2">
      <c r="B1944" s="5" t="s">
        <v>285</v>
      </c>
      <c r="C1944">
        <v>1964</v>
      </c>
      <c r="D1944">
        <v>10397000</v>
      </c>
      <c r="E1944">
        <v>260701</v>
      </c>
      <c r="F1944">
        <v>19769</v>
      </c>
      <c r="G1944">
        <v>240932</v>
      </c>
      <c r="H1944">
        <v>785</v>
      </c>
      <c r="I1944">
        <v>1176</v>
      </c>
      <c r="J1944">
        <v>4479</v>
      </c>
      <c r="K1944">
        <v>13329</v>
      </c>
      <c r="L1944">
        <v>68170</v>
      </c>
      <c r="M1944">
        <v>151736</v>
      </c>
      <c r="N1944">
        <v>21026</v>
      </c>
    </row>
    <row r="1945" spans="2:14" x14ac:dyDescent="0.2">
      <c r="B1945" s="5" t="s">
        <v>285</v>
      </c>
      <c r="C1945">
        <v>1965</v>
      </c>
      <c r="D1945">
        <v>10551000</v>
      </c>
      <c r="E1945">
        <v>272627</v>
      </c>
      <c r="F1945">
        <v>21029</v>
      </c>
      <c r="G1945">
        <v>251598</v>
      </c>
      <c r="H1945">
        <v>793</v>
      </c>
      <c r="I1945">
        <v>1132</v>
      </c>
      <c r="J1945">
        <v>4509</v>
      </c>
      <c r="K1945">
        <v>14595</v>
      </c>
      <c r="L1945">
        <v>71636</v>
      </c>
      <c r="M1945">
        <v>159767</v>
      </c>
      <c r="N1945">
        <v>20195</v>
      </c>
    </row>
    <row r="1946" spans="2:14" x14ac:dyDescent="0.2">
      <c r="B1946" s="5" t="s">
        <v>285</v>
      </c>
      <c r="C1946">
        <v>1966</v>
      </c>
      <c r="D1946">
        <v>10752000</v>
      </c>
      <c r="E1946">
        <v>308854</v>
      </c>
      <c r="F1946">
        <v>24382</v>
      </c>
      <c r="G1946">
        <v>284472</v>
      </c>
      <c r="H1946">
        <v>983</v>
      </c>
      <c r="I1946">
        <v>1237</v>
      </c>
      <c r="J1946">
        <v>5987</v>
      </c>
      <c r="K1946">
        <v>16175</v>
      </c>
      <c r="L1946">
        <v>82651</v>
      </c>
      <c r="M1946">
        <v>176987</v>
      </c>
      <c r="N1946">
        <v>24834</v>
      </c>
    </row>
    <row r="1947" spans="2:14" x14ac:dyDescent="0.2">
      <c r="B1947" s="5" t="s">
        <v>285</v>
      </c>
      <c r="C1947">
        <v>1967</v>
      </c>
      <c r="D1947">
        <v>10869000</v>
      </c>
      <c r="E1947">
        <v>340164</v>
      </c>
      <c r="F1947">
        <v>26749</v>
      </c>
      <c r="G1947">
        <v>313415</v>
      </c>
      <c r="H1947">
        <v>1073</v>
      </c>
      <c r="I1947">
        <v>1428</v>
      </c>
      <c r="J1947">
        <v>7558</v>
      </c>
      <c r="K1947">
        <v>16690</v>
      </c>
      <c r="L1947">
        <v>89387</v>
      </c>
      <c r="M1947">
        <v>195275</v>
      </c>
      <c r="N1947">
        <v>28753</v>
      </c>
    </row>
    <row r="1948" spans="2:14" x14ac:dyDescent="0.2">
      <c r="B1948" s="5" t="s">
        <v>285</v>
      </c>
      <c r="C1948">
        <v>1968</v>
      </c>
      <c r="D1948">
        <v>10972000</v>
      </c>
      <c r="E1948">
        <v>381640</v>
      </c>
      <c r="F1948">
        <v>29646</v>
      </c>
      <c r="G1948">
        <v>351994</v>
      </c>
      <c r="H1948">
        <v>1163</v>
      </c>
      <c r="I1948">
        <v>1589</v>
      </c>
      <c r="J1948">
        <v>9091</v>
      </c>
      <c r="K1948">
        <v>17803</v>
      </c>
      <c r="L1948">
        <v>103095</v>
      </c>
      <c r="M1948">
        <v>214729</v>
      </c>
      <c r="N1948">
        <v>34170</v>
      </c>
    </row>
    <row r="1949" spans="2:14" x14ac:dyDescent="0.2">
      <c r="B1949" s="5" t="s">
        <v>285</v>
      </c>
      <c r="C1949">
        <v>1969</v>
      </c>
      <c r="D1949">
        <v>11187000</v>
      </c>
      <c r="E1949">
        <v>443842</v>
      </c>
      <c r="F1949">
        <v>36707</v>
      </c>
      <c r="G1949">
        <v>407135</v>
      </c>
      <c r="H1949">
        <v>1269</v>
      </c>
      <c r="I1949">
        <v>2153</v>
      </c>
      <c r="J1949">
        <v>13045</v>
      </c>
      <c r="K1949">
        <v>20240</v>
      </c>
      <c r="L1949">
        <v>122152</v>
      </c>
      <c r="M1949">
        <v>241732</v>
      </c>
      <c r="N1949">
        <v>43251</v>
      </c>
    </row>
    <row r="1950" spans="2:14" x14ac:dyDescent="0.2">
      <c r="B1950" s="5" t="s">
        <v>285</v>
      </c>
      <c r="C1950">
        <v>1970</v>
      </c>
      <c r="D1950">
        <v>11196000</v>
      </c>
      <c r="E1950">
        <v>467248</v>
      </c>
      <c r="F1950">
        <v>40897</v>
      </c>
      <c r="G1950">
        <v>426351</v>
      </c>
      <c r="H1950">
        <v>1299</v>
      </c>
      <c r="I1950">
        <v>2329</v>
      </c>
      <c r="J1950">
        <v>15280</v>
      </c>
      <c r="K1950">
        <v>21989</v>
      </c>
      <c r="L1950">
        <v>129866</v>
      </c>
      <c r="M1950">
        <v>251091</v>
      </c>
      <c r="N1950">
        <v>45394</v>
      </c>
    </row>
    <row r="1951" spans="2:14" x14ac:dyDescent="0.2">
      <c r="B1951" s="5" t="s">
        <v>285</v>
      </c>
      <c r="C1951">
        <v>1971</v>
      </c>
      <c r="D1951">
        <v>11460000</v>
      </c>
      <c r="E1951">
        <v>469868</v>
      </c>
      <c r="F1951">
        <v>43089</v>
      </c>
      <c r="G1951">
        <v>426779</v>
      </c>
      <c r="H1951">
        <v>1383</v>
      </c>
      <c r="I1951">
        <v>2701</v>
      </c>
      <c r="J1951">
        <v>14220</v>
      </c>
      <c r="K1951">
        <v>24785</v>
      </c>
      <c r="L1951">
        <v>135648</v>
      </c>
      <c r="M1951">
        <v>247653</v>
      </c>
      <c r="N1951">
        <v>43478</v>
      </c>
    </row>
    <row r="1952" spans="2:14" x14ac:dyDescent="0.2">
      <c r="B1952" s="5" t="s">
        <v>285</v>
      </c>
      <c r="C1952">
        <v>1972</v>
      </c>
      <c r="D1952">
        <v>11649000</v>
      </c>
      <c r="E1952">
        <v>455985</v>
      </c>
      <c r="F1952">
        <v>41285</v>
      </c>
      <c r="G1952">
        <v>414700</v>
      </c>
      <c r="H1952">
        <v>1440</v>
      </c>
      <c r="I1952">
        <v>2739</v>
      </c>
      <c r="J1952">
        <v>14013</v>
      </c>
      <c r="K1952">
        <v>23093</v>
      </c>
      <c r="L1952">
        <v>141613</v>
      </c>
      <c r="M1952">
        <v>233646</v>
      </c>
      <c r="N1952">
        <v>39441</v>
      </c>
    </row>
    <row r="1953" spans="2:14" x14ac:dyDescent="0.2">
      <c r="B1953" s="5" t="s">
        <v>285</v>
      </c>
      <c r="C1953">
        <v>1973</v>
      </c>
      <c r="D1953">
        <v>11794000</v>
      </c>
      <c r="E1953">
        <v>486564</v>
      </c>
      <c r="F1953">
        <v>45458</v>
      </c>
      <c r="G1953">
        <v>441106</v>
      </c>
      <c r="H1953">
        <v>1506</v>
      </c>
      <c r="I1953">
        <v>2976</v>
      </c>
      <c r="J1953">
        <v>17056</v>
      </c>
      <c r="K1953">
        <v>23920</v>
      </c>
      <c r="L1953">
        <v>150463</v>
      </c>
      <c r="M1953">
        <v>248538</v>
      </c>
      <c r="N1953">
        <v>42105</v>
      </c>
    </row>
    <row r="1954" spans="2:14" x14ac:dyDescent="0.2">
      <c r="B1954" s="5" t="s">
        <v>285</v>
      </c>
      <c r="C1954">
        <v>1974</v>
      </c>
      <c r="D1954">
        <v>12050000</v>
      </c>
      <c r="E1954">
        <v>576832</v>
      </c>
      <c r="F1954">
        <v>47008</v>
      </c>
      <c r="G1954">
        <v>529824</v>
      </c>
      <c r="H1954">
        <v>1652</v>
      </c>
      <c r="I1954">
        <v>3486</v>
      </c>
      <c r="J1954">
        <v>19757</v>
      </c>
      <c r="K1954">
        <v>22113</v>
      </c>
      <c r="L1954">
        <v>185928</v>
      </c>
      <c r="M1954">
        <v>297850</v>
      </c>
      <c r="N1954">
        <v>46046</v>
      </c>
    </row>
    <row r="1955" spans="2:14" x14ac:dyDescent="0.2">
      <c r="B1955" s="5" t="s">
        <v>285</v>
      </c>
      <c r="C1955">
        <v>1975</v>
      </c>
      <c r="D1955">
        <v>12237000</v>
      </c>
      <c r="E1955">
        <v>661675</v>
      </c>
      <c r="F1955">
        <v>47803</v>
      </c>
      <c r="G1955">
        <v>613872</v>
      </c>
      <c r="H1955">
        <v>1639</v>
      </c>
      <c r="I1955">
        <v>3430</v>
      </c>
      <c r="J1955">
        <v>20076</v>
      </c>
      <c r="K1955">
        <v>22658</v>
      </c>
      <c r="L1955">
        <v>203821</v>
      </c>
      <c r="M1955">
        <v>362665</v>
      </c>
      <c r="N1955">
        <v>47386</v>
      </c>
    </row>
    <row r="1956" spans="2:14" x14ac:dyDescent="0.2">
      <c r="B1956" s="5" t="s">
        <v>285</v>
      </c>
      <c r="C1956">
        <v>1976</v>
      </c>
      <c r="D1956">
        <v>12487000</v>
      </c>
      <c r="E1956">
        <v>682340</v>
      </c>
      <c r="F1956">
        <v>44422</v>
      </c>
      <c r="G1956">
        <v>637918</v>
      </c>
      <c r="H1956">
        <v>1519</v>
      </c>
      <c r="I1956">
        <v>3666</v>
      </c>
      <c r="J1956">
        <v>17352</v>
      </c>
      <c r="K1956">
        <v>21885</v>
      </c>
      <c r="L1956">
        <v>193280</v>
      </c>
      <c r="M1956">
        <v>400767</v>
      </c>
      <c r="N1956">
        <v>43871</v>
      </c>
    </row>
    <row r="1957" spans="2:14" x14ac:dyDescent="0.2">
      <c r="B1957" s="5" t="s">
        <v>285</v>
      </c>
      <c r="C1957">
        <v>1977</v>
      </c>
      <c r="D1957">
        <v>12830000</v>
      </c>
      <c r="E1957">
        <v>692450</v>
      </c>
      <c r="F1957">
        <v>52309</v>
      </c>
      <c r="G1957">
        <v>640141</v>
      </c>
      <c r="H1957">
        <v>1705</v>
      </c>
      <c r="I1957">
        <v>4338</v>
      </c>
      <c r="J1957">
        <v>19552</v>
      </c>
      <c r="K1957">
        <v>26714</v>
      </c>
      <c r="L1957">
        <v>205672</v>
      </c>
      <c r="M1957">
        <v>383451</v>
      </c>
      <c r="N1957">
        <v>51018</v>
      </c>
    </row>
    <row r="1958" spans="2:14" x14ac:dyDescent="0.2">
      <c r="B1958" s="5" t="s">
        <v>285</v>
      </c>
      <c r="C1958">
        <v>1978</v>
      </c>
      <c r="D1958">
        <v>13014000</v>
      </c>
      <c r="E1958">
        <v>723164</v>
      </c>
      <c r="F1958">
        <v>56650</v>
      </c>
      <c r="G1958">
        <v>666514</v>
      </c>
      <c r="H1958">
        <v>1853</v>
      </c>
      <c r="I1958">
        <v>4927</v>
      </c>
      <c r="J1958">
        <v>21395</v>
      </c>
      <c r="K1958">
        <v>28475</v>
      </c>
      <c r="L1958">
        <v>209770</v>
      </c>
      <c r="M1958">
        <v>398923</v>
      </c>
      <c r="N1958">
        <v>57821</v>
      </c>
    </row>
    <row r="1959" spans="2:14" x14ac:dyDescent="0.2">
      <c r="B1959" s="5" t="s">
        <v>285</v>
      </c>
      <c r="C1959">
        <v>1979</v>
      </c>
      <c r="D1959">
        <v>13385000</v>
      </c>
      <c r="E1959">
        <v>793097</v>
      </c>
      <c r="F1959">
        <v>67988</v>
      </c>
      <c r="G1959">
        <v>725109</v>
      </c>
      <c r="H1959">
        <v>2235</v>
      </c>
      <c r="I1959">
        <v>6043</v>
      </c>
      <c r="J1959">
        <v>25667</v>
      </c>
      <c r="K1959">
        <v>34043</v>
      </c>
      <c r="L1959">
        <v>239758</v>
      </c>
      <c r="M1959">
        <v>412515</v>
      </c>
      <c r="N1959">
        <v>72836</v>
      </c>
    </row>
    <row r="1960" spans="2:14" x14ac:dyDescent="0.2">
      <c r="B1960" s="5" t="s">
        <v>285</v>
      </c>
      <c r="C1960">
        <v>1980</v>
      </c>
      <c r="D1960">
        <v>14169829</v>
      </c>
      <c r="E1960">
        <v>870458</v>
      </c>
      <c r="F1960">
        <v>77978</v>
      </c>
      <c r="G1960">
        <v>792480</v>
      </c>
      <c r="H1960">
        <v>2392</v>
      </c>
      <c r="I1960">
        <v>6700</v>
      </c>
      <c r="J1960">
        <v>29547</v>
      </c>
      <c r="K1960">
        <v>39339</v>
      </c>
      <c r="L1960">
        <v>262600</v>
      </c>
      <c r="M1960">
        <v>450792</v>
      </c>
      <c r="N1960">
        <v>79088</v>
      </c>
    </row>
    <row r="1961" spans="2:14" x14ac:dyDescent="0.2">
      <c r="B1961" s="5" t="s">
        <v>285</v>
      </c>
      <c r="C1961">
        <v>1981</v>
      </c>
      <c r="D1961">
        <v>14755000</v>
      </c>
      <c r="E1961">
        <v>892723</v>
      </c>
      <c r="F1961">
        <v>78560</v>
      </c>
      <c r="G1961">
        <v>814163</v>
      </c>
      <c r="H1961">
        <v>2446</v>
      </c>
      <c r="I1961">
        <v>6821</v>
      </c>
      <c r="J1961">
        <v>28528</v>
      </c>
      <c r="K1961">
        <v>40765</v>
      </c>
      <c r="L1961">
        <v>275978</v>
      </c>
      <c r="M1961">
        <v>454879</v>
      </c>
      <c r="N1961">
        <v>83306</v>
      </c>
    </row>
    <row r="1962" spans="2:14" x14ac:dyDescent="0.2">
      <c r="B1962" s="5" t="s">
        <v>285</v>
      </c>
      <c r="C1962">
        <v>1982</v>
      </c>
      <c r="D1962">
        <v>15280000</v>
      </c>
      <c r="E1962">
        <v>962977</v>
      </c>
      <c r="F1962">
        <v>88178</v>
      </c>
      <c r="G1962">
        <v>874799</v>
      </c>
      <c r="H1962">
        <v>2466</v>
      </c>
      <c r="I1962">
        <v>6816</v>
      </c>
      <c r="J1962">
        <v>33618</v>
      </c>
      <c r="K1962">
        <v>45278</v>
      </c>
      <c r="L1962">
        <v>285967</v>
      </c>
      <c r="M1962">
        <v>501727</v>
      </c>
      <c r="N1962">
        <v>87105</v>
      </c>
    </row>
    <row r="1963" spans="2:14" x14ac:dyDescent="0.2">
      <c r="B1963" s="5" t="s">
        <v>285</v>
      </c>
      <c r="C1963">
        <v>1983</v>
      </c>
      <c r="D1963">
        <v>15724000</v>
      </c>
      <c r="E1963">
        <v>928858</v>
      </c>
      <c r="F1963">
        <v>80546</v>
      </c>
      <c r="G1963">
        <v>848312</v>
      </c>
      <c r="H1963">
        <v>2239</v>
      </c>
      <c r="I1963">
        <v>6333</v>
      </c>
      <c r="J1963">
        <v>29769</v>
      </c>
      <c r="K1963">
        <v>42205</v>
      </c>
      <c r="L1963">
        <v>262198</v>
      </c>
      <c r="M1963">
        <v>503582</v>
      </c>
      <c r="N1963">
        <v>82532</v>
      </c>
    </row>
    <row r="1964" spans="2:14" x14ac:dyDescent="0.2">
      <c r="B1964" s="5" t="s">
        <v>285</v>
      </c>
      <c r="C1964">
        <v>1984</v>
      </c>
      <c r="D1964">
        <v>15989000</v>
      </c>
      <c r="E1964">
        <v>964128</v>
      </c>
      <c r="F1964">
        <v>80737</v>
      </c>
      <c r="G1964">
        <v>883391</v>
      </c>
      <c r="H1964">
        <v>2093</v>
      </c>
      <c r="I1964">
        <v>7343</v>
      </c>
      <c r="J1964">
        <v>28540</v>
      </c>
      <c r="K1964">
        <v>42761</v>
      </c>
      <c r="L1964">
        <v>266074</v>
      </c>
      <c r="M1964">
        <v>529518</v>
      </c>
      <c r="N1964">
        <v>87799</v>
      </c>
    </row>
    <row r="1965" spans="2:14" x14ac:dyDescent="0.2">
      <c r="B1965" s="5" t="s">
        <v>285</v>
      </c>
      <c r="C1965">
        <v>1985</v>
      </c>
      <c r="D1965">
        <v>16370000</v>
      </c>
      <c r="E1965">
        <v>1075295</v>
      </c>
      <c r="F1965">
        <v>90030</v>
      </c>
      <c r="G1965">
        <v>985265</v>
      </c>
      <c r="H1965">
        <v>2132</v>
      </c>
      <c r="I1965">
        <v>8364</v>
      </c>
      <c r="J1965">
        <v>31680</v>
      </c>
      <c r="K1965">
        <v>47854</v>
      </c>
      <c r="L1965">
        <v>289825</v>
      </c>
      <c r="M1965">
        <v>595912</v>
      </c>
      <c r="N1965">
        <v>99528</v>
      </c>
    </row>
    <row r="1966" spans="2:14" x14ac:dyDescent="0.2">
      <c r="B1966" s="5" t="s">
        <v>285</v>
      </c>
      <c r="C1966">
        <v>1986</v>
      </c>
      <c r="D1966">
        <v>16682000</v>
      </c>
      <c r="E1966">
        <v>1235822</v>
      </c>
      <c r="F1966">
        <v>109925</v>
      </c>
      <c r="G1966">
        <v>1125897</v>
      </c>
      <c r="H1966">
        <v>2258</v>
      </c>
      <c r="I1966">
        <v>8607</v>
      </c>
      <c r="J1966">
        <v>40021</v>
      </c>
      <c r="K1966">
        <v>59039</v>
      </c>
      <c r="L1966">
        <v>341747</v>
      </c>
      <c r="M1966">
        <v>665029</v>
      </c>
      <c r="N1966">
        <v>119121</v>
      </c>
    </row>
    <row r="1967" spans="2:14" x14ac:dyDescent="0.2">
      <c r="B1967" s="5" t="s">
        <v>285</v>
      </c>
      <c r="C1967">
        <v>1987</v>
      </c>
      <c r="D1967">
        <v>16789000</v>
      </c>
      <c r="E1967">
        <v>1296519</v>
      </c>
      <c r="F1967">
        <v>105961</v>
      </c>
      <c r="G1967">
        <v>1190558</v>
      </c>
      <c r="H1967">
        <v>1959</v>
      </c>
      <c r="I1967">
        <v>8068</v>
      </c>
      <c r="J1967">
        <v>38053</v>
      </c>
      <c r="K1967">
        <v>57881</v>
      </c>
      <c r="L1967">
        <v>355597</v>
      </c>
      <c r="M1967">
        <v>711594</v>
      </c>
      <c r="N1967">
        <v>123367</v>
      </c>
    </row>
    <row r="1968" spans="2:14" x14ac:dyDescent="0.2">
      <c r="B1968" s="5" t="s">
        <v>285</v>
      </c>
      <c r="C1968">
        <v>1988</v>
      </c>
      <c r="D1968">
        <v>16780000</v>
      </c>
      <c r="E1968">
        <v>1345369</v>
      </c>
      <c r="F1968">
        <v>109499</v>
      </c>
      <c r="G1968">
        <v>1235870</v>
      </c>
      <c r="H1968">
        <v>2022</v>
      </c>
      <c r="I1968">
        <v>8119</v>
      </c>
      <c r="J1968">
        <v>39301</v>
      </c>
      <c r="K1968">
        <v>60057</v>
      </c>
      <c r="L1968">
        <v>361972</v>
      </c>
      <c r="M1968">
        <v>739642</v>
      </c>
      <c r="N1968">
        <v>134256</v>
      </c>
    </row>
    <row r="1969" spans="2:14" x14ac:dyDescent="0.2">
      <c r="B1969" s="5" t="s">
        <v>285</v>
      </c>
      <c r="C1969">
        <v>1989</v>
      </c>
      <c r="D1969">
        <v>16991000</v>
      </c>
      <c r="E1969">
        <v>1346866</v>
      </c>
      <c r="F1969">
        <v>111889</v>
      </c>
      <c r="G1969">
        <v>1234977</v>
      </c>
      <c r="H1969">
        <v>2029</v>
      </c>
      <c r="I1969">
        <v>7951</v>
      </c>
      <c r="J1969">
        <v>37913</v>
      </c>
      <c r="K1969">
        <v>63996</v>
      </c>
      <c r="L1969">
        <v>342346</v>
      </c>
      <c r="M1969">
        <v>741660</v>
      </c>
      <c r="N1969">
        <v>150971</v>
      </c>
    </row>
    <row r="1970" spans="2:14" x14ac:dyDescent="0.2">
      <c r="B1970" s="5" t="s">
        <v>285</v>
      </c>
      <c r="C1970">
        <v>1990</v>
      </c>
      <c r="D1970">
        <v>16986510</v>
      </c>
      <c r="E1970">
        <v>1329494</v>
      </c>
      <c r="F1970">
        <v>129343</v>
      </c>
      <c r="G1970">
        <v>1200151</v>
      </c>
      <c r="H1970">
        <v>2389</v>
      </c>
      <c r="I1970">
        <v>8750</v>
      </c>
      <c r="J1970">
        <v>44297</v>
      </c>
      <c r="K1970">
        <v>73907</v>
      </c>
      <c r="L1970">
        <v>314512</v>
      </c>
      <c r="M1970">
        <v>731224</v>
      </c>
      <c r="N1970">
        <v>154415</v>
      </c>
    </row>
    <row r="1971" spans="2:14" x14ac:dyDescent="0.2">
      <c r="B1971" s="5" t="s">
        <v>285</v>
      </c>
      <c r="C1971">
        <v>1991</v>
      </c>
      <c r="D1971">
        <v>17349000</v>
      </c>
      <c r="E1971">
        <v>1356527</v>
      </c>
      <c r="F1971">
        <v>145743</v>
      </c>
      <c r="G1971">
        <v>1210784</v>
      </c>
      <c r="H1971">
        <v>2652</v>
      </c>
      <c r="I1971">
        <v>9266</v>
      </c>
      <c r="J1971">
        <v>49700</v>
      </c>
      <c r="K1971">
        <v>84125</v>
      </c>
      <c r="L1971">
        <v>312693</v>
      </c>
      <c r="M1971">
        <v>734261</v>
      </c>
      <c r="N1971">
        <v>163830</v>
      </c>
    </row>
    <row r="1972" spans="2:14" x14ac:dyDescent="0.2">
      <c r="B1972" s="5" t="s">
        <v>285</v>
      </c>
      <c r="C1972">
        <v>1992</v>
      </c>
      <c r="D1972">
        <v>17656000</v>
      </c>
      <c r="E1972">
        <v>1246148</v>
      </c>
      <c r="F1972">
        <v>142369</v>
      </c>
      <c r="G1972">
        <v>1103779</v>
      </c>
      <c r="H1972">
        <v>2239</v>
      </c>
      <c r="I1972">
        <v>9437</v>
      </c>
      <c r="J1972">
        <v>44588</v>
      </c>
      <c r="K1972">
        <v>86105</v>
      </c>
      <c r="L1972">
        <v>268928</v>
      </c>
      <c r="M1972">
        <v>689780</v>
      </c>
      <c r="N1972">
        <v>145071</v>
      </c>
    </row>
    <row r="1973" spans="2:14" x14ac:dyDescent="0.2">
      <c r="B1973" s="5" t="s">
        <v>285</v>
      </c>
      <c r="C1973">
        <v>1993</v>
      </c>
      <c r="D1973">
        <v>18031000</v>
      </c>
      <c r="E1973">
        <v>1161031</v>
      </c>
      <c r="F1973">
        <v>137419</v>
      </c>
      <c r="G1973">
        <v>1023612</v>
      </c>
      <c r="H1973">
        <v>2147</v>
      </c>
      <c r="I1973">
        <v>9922</v>
      </c>
      <c r="J1973">
        <v>40469</v>
      </c>
      <c r="K1973">
        <v>84881</v>
      </c>
      <c r="L1973">
        <v>233913</v>
      </c>
      <c r="M1973">
        <v>664862</v>
      </c>
      <c r="N1973">
        <v>124837</v>
      </c>
    </row>
    <row r="1974" spans="2:14" x14ac:dyDescent="0.2">
      <c r="B1974" s="5" t="s">
        <v>285</v>
      </c>
      <c r="C1974">
        <v>1994</v>
      </c>
      <c r="D1974">
        <v>18378000</v>
      </c>
      <c r="E1974">
        <v>1079225</v>
      </c>
      <c r="F1974">
        <v>129838</v>
      </c>
      <c r="G1974">
        <v>949387</v>
      </c>
      <c r="H1974">
        <v>2022</v>
      </c>
      <c r="I1974">
        <v>9102</v>
      </c>
      <c r="J1974">
        <v>37643</v>
      </c>
      <c r="K1974">
        <v>81071</v>
      </c>
      <c r="L1974">
        <v>214687</v>
      </c>
      <c r="M1974">
        <v>623947</v>
      </c>
      <c r="N1974">
        <v>110753</v>
      </c>
    </row>
    <row r="1975" spans="2:14" x14ac:dyDescent="0.2">
      <c r="B1975" s="5" t="s">
        <v>285</v>
      </c>
      <c r="C1975">
        <v>1995</v>
      </c>
      <c r="D1975">
        <v>18724000</v>
      </c>
      <c r="E1975">
        <v>1064336</v>
      </c>
      <c r="F1975">
        <v>124303</v>
      </c>
      <c r="G1975">
        <v>940033</v>
      </c>
      <c r="H1975">
        <v>1693</v>
      </c>
      <c r="I1975">
        <v>8563</v>
      </c>
      <c r="J1975">
        <v>33667</v>
      </c>
      <c r="K1975">
        <v>80380</v>
      </c>
      <c r="L1975">
        <v>202642</v>
      </c>
      <c r="M1975">
        <v>632468</v>
      </c>
      <c r="N1975">
        <v>104923</v>
      </c>
    </row>
    <row r="1976" spans="2:14" x14ac:dyDescent="0.2">
      <c r="B1976" s="5" t="s">
        <v>285</v>
      </c>
      <c r="C1976">
        <v>1996</v>
      </c>
      <c r="D1976">
        <v>19128000</v>
      </c>
      <c r="E1976">
        <v>1092002</v>
      </c>
      <c r="F1976">
        <v>123270</v>
      </c>
      <c r="G1976">
        <v>968732</v>
      </c>
      <c r="H1976">
        <v>1477</v>
      </c>
      <c r="I1976">
        <v>8376</v>
      </c>
      <c r="J1976">
        <v>32804</v>
      </c>
      <c r="K1976">
        <v>80613</v>
      </c>
      <c r="L1976">
        <v>204390</v>
      </c>
      <c r="M1976">
        <v>659414</v>
      </c>
      <c r="N1976">
        <v>104928</v>
      </c>
    </row>
    <row r="1977" spans="2:14" x14ac:dyDescent="0.2">
      <c r="B1977" s="5" t="s">
        <v>285</v>
      </c>
      <c r="C1977">
        <v>1997</v>
      </c>
      <c r="D1977">
        <v>19439000</v>
      </c>
      <c r="E1977">
        <v>1065357</v>
      </c>
      <c r="F1977">
        <v>117126</v>
      </c>
      <c r="G1977">
        <v>948231</v>
      </c>
      <c r="H1977">
        <v>1327</v>
      </c>
      <c r="I1977">
        <v>8011</v>
      </c>
      <c r="J1977">
        <v>30522</v>
      </c>
      <c r="K1977">
        <v>77266</v>
      </c>
      <c r="L1977">
        <v>201059</v>
      </c>
      <c r="M1977">
        <v>645451</v>
      </c>
      <c r="N1977">
        <v>101721</v>
      </c>
    </row>
    <row r="1978" spans="2:14" x14ac:dyDescent="0.2">
      <c r="B1978" s="5" t="s">
        <v>285</v>
      </c>
      <c r="C1978">
        <v>1998</v>
      </c>
      <c r="D1978">
        <v>19760000</v>
      </c>
      <c r="E1978">
        <v>1010062</v>
      </c>
      <c r="F1978">
        <v>111566</v>
      </c>
      <c r="G1978">
        <v>898496</v>
      </c>
      <c r="H1978">
        <v>1346</v>
      </c>
      <c r="I1978">
        <v>7913</v>
      </c>
      <c r="J1978">
        <v>28677</v>
      </c>
      <c r="K1978">
        <v>73630</v>
      </c>
      <c r="L1978">
        <v>194883</v>
      </c>
      <c r="M1978">
        <v>606967</v>
      </c>
      <c r="N1978">
        <v>96646</v>
      </c>
    </row>
    <row r="1979" spans="2:14" x14ac:dyDescent="0.2">
      <c r="B1979" s="5" t="s">
        <v>285</v>
      </c>
      <c r="C1979">
        <v>1999</v>
      </c>
      <c r="D1979">
        <v>20044141</v>
      </c>
      <c r="E1979">
        <v>1008567</v>
      </c>
      <c r="F1979">
        <v>112306</v>
      </c>
      <c r="G1979">
        <v>896261</v>
      </c>
      <c r="H1979">
        <v>1217</v>
      </c>
      <c r="I1979">
        <v>7614</v>
      </c>
      <c r="J1979">
        <v>29405</v>
      </c>
      <c r="K1979">
        <v>74070</v>
      </c>
      <c r="L1979">
        <v>190362</v>
      </c>
      <c r="M1979">
        <v>613862</v>
      </c>
      <c r="N1979">
        <v>92037</v>
      </c>
    </row>
    <row r="1980" spans="2:14" x14ac:dyDescent="0.2">
      <c r="B1980" s="5" t="s">
        <v>285</v>
      </c>
      <c r="C1980">
        <v>2000</v>
      </c>
      <c r="D1980">
        <v>20851820</v>
      </c>
      <c r="E1980">
        <v>1033311</v>
      </c>
      <c r="F1980">
        <v>113653</v>
      </c>
      <c r="G1980">
        <v>919658</v>
      </c>
      <c r="H1980">
        <v>1238</v>
      </c>
      <c r="I1980">
        <v>7856</v>
      </c>
      <c r="J1980">
        <v>30257</v>
      </c>
      <c r="K1980">
        <v>74302</v>
      </c>
      <c r="L1980">
        <v>188975</v>
      </c>
      <c r="M1980">
        <v>637522</v>
      </c>
      <c r="N1980">
        <v>93161</v>
      </c>
    </row>
    <row r="1981" spans="2:14" x14ac:dyDescent="0.2">
      <c r="B1981" s="5" t="s">
        <v>285</v>
      </c>
      <c r="C1981">
        <v>2001</v>
      </c>
      <c r="D1981">
        <v>21325018</v>
      </c>
      <c r="E1981">
        <v>1098809</v>
      </c>
      <c r="F1981">
        <v>122155</v>
      </c>
      <c r="G1981">
        <v>976654</v>
      </c>
      <c r="H1981">
        <v>1332</v>
      </c>
      <c r="I1981">
        <v>8169</v>
      </c>
      <c r="J1981">
        <v>35348</v>
      </c>
      <c r="K1981">
        <v>77306</v>
      </c>
      <c r="L1981">
        <v>204362</v>
      </c>
      <c r="M1981">
        <v>669625</v>
      </c>
      <c r="N1981">
        <v>102667</v>
      </c>
    </row>
    <row r="1982" spans="2:14" x14ac:dyDescent="0.2">
      <c r="B1982" s="5" t="s">
        <v>285</v>
      </c>
      <c r="C1982">
        <v>2002</v>
      </c>
      <c r="D1982">
        <v>21779893</v>
      </c>
      <c r="E1982">
        <v>1130292</v>
      </c>
      <c r="F1982">
        <v>126018</v>
      </c>
      <c r="G1982">
        <v>1004274</v>
      </c>
      <c r="H1982">
        <v>1302</v>
      </c>
      <c r="I1982">
        <v>8508</v>
      </c>
      <c r="J1982">
        <v>37580</v>
      </c>
      <c r="K1982">
        <v>78628</v>
      </c>
      <c r="L1982">
        <v>212602</v>
      </c>
      <c r="M1982">
        <v>688992</v>
      </c>
      <c r="N1982">
        <v>102680</v>
      </c>
    </row>
    <row r="1983" spans="2:14" x14ac:dyDescent="0.2">
      <c r="B1983" s="5" t="s">
        <v>285</v>
      </c>
      <c r="C1983">
        <v>2003</v>
      </c>
      <c r="D1983">
        <v>22118509</v>
      </c>
      <c r="E1983">
        <v>1138623</v>
      </c>
      <c r="F1983">
        <v>122201</v>
      </c>
      <c r="G1983">
        <v>1016422</v>
      </c>
      <c r="H1983">
        <v>1418</v>
      </c>
      <c r="I1983">
        <v>8012</v>
      </c>
      <c r="J1983">
        <v>37018</v>
      </c>
      <c r="K1983">
        <v>75753</v>
      </c>
      <c r="L1983">
        <v>219785</v>
      </c>
      <c r="M1983">
        <v>698433</v>
      </c>
      <c r="N1983">
        <v>98204</v>
      </c>
    </row>
    <row r="1984" spans="2:14" x14ac:dyDescent="0.2">
      <c r="B1984" s="5" t="s">
        <v>285</v>
      </c>
      <c r="C1984">
        <v>2004</v>
      </c>
      <c r="D1984">
        <v>22490022</v>
      </c>
      <c r="E1984">
        <v>1132256</v>
      </c>
      <c r="F1984">
        <v>121554</v>
      </c>
      <c r="G1984">
        <v>1010702</v>
      </c>
      <c r="H1984">
        <v>1364</v>
      </c>
      <c r="I1984">
        <v>8388</v>
      </c>
      <c r="J1984">
        <v>35817</v>
      </c>
      <c r="K1984">
        <v>75985</v>
      </c>
      <c r="L1984">
        <v>220118</v>
      </c>
      <c r="M1984">
        <v>696507</v>
      </c>
      <c r="N1984">
        <v>94077</v>
      </c>
    </row>
    <row r="1985" spans="2:14" x14ac:dyDescent="0.2">
      <c r="B1985" s="5" t="s">
        <v>286</v>
      </c>
      <c r="C1985">
        <v>1960</v>
      </c>
      <c r="D1985">
        <v>890627</v>
      </c>
      <c r="E1985">
        <v>22634</v>
      </c>
      <c r="F1985">
        <v>484</v>
      </c>
      <c r="G1985">
        <v>22150</v>
      </c>
      <c r="H1985">
        <v>9</v>
      </c>
      <c r="I1985">
        <v>61</v>
      </c>
      <c r="J1985">
        <v>185</v>
      </c>
      <c r="K1985">
        <v>229</v>
      </c>
      <c r="L1985">
        <v>3655</v>
      </c>
      <c r="M1985">
        <v>17081</v>
      </c>
      <c r="N1985">
        <v>1414</v>
      </c>
    </row>
    <row r="1986" spans="2:14" x14ac:dyDescent="0.2">
      <c r="B1986" s="5" t="s">
        <v>286</v>
      </c>
      <c r="C1986">
        <v>1961</v>
      </c>
      <c r="D1986">
        <v>916000</v>
      </c>
      <c r="E1986">
        <v>19210</v>
      </c>
      <c r="F1986">
        <v>451</v>
      </c>
      <c r="G1986">
        <v>18759</v>
      </c>
      <c r="H1986">
        <v>16</v>
      </c>
      <c r="I1986">
        <v>62</v>
      </c>
      <c r="J1986">
        <v>186</v>
      </c>
      <c r="K1986">
        <v>187</v>
      </c>
      <c r="L1986">
        <v>3558</v>
      </c>
      <c r="M1986">
        <v>13575</v>
      </c>
      <c r="N1986">
        <v>1626</v>
      </c>
    </row>
    <row r="1987" spans="2:14" x14ac:dyDescent="0.2">
      <c r="B1987" s="5" t="s">
        <v>286</v>
      </c>
      <c r="C1987">
        <v>1962</v>
      </c>
      <c r="D1987">
        <v>967000</v>
      </c>
      <c r="E1987">
        <v>22559</v>
      </c>
      <c r="F1987">
        <v>554</v>
      </c>
      <c r="G1987">
        <v>22005</v>
      </c>
      <c r="H1987">
        <v>22</v>
      </c>
      <c r="I1987">
        <v>76</v>
      </c>
      <c r="J1987">
        <v>217</v>
      </c>
      <c r="K1987">
        <v>239</v>
      </c>
      <c r="L1987">
        <v>4170</v>
      </c>
      <c r="M1987">
        <v>15804</v>
      </c>
      <c r="N1987">
        <v>2031</v>
      </c>
    </row>
    <row r="1988" spans="2:14" x14ac:dyDescent="0.2">
      <c r="B1988" s="5" t="s">
        <v>286</v>
      </c>
      <c r="C1988">
        <v>1963</v>
      </c>
      <c r="D1988">
        <v>983000</v>
      </c>
      <c r="E1988">
        <v>23517</v>
      </c>
      <c r="F1988">
        <v>598</v>
      </c>
      <c r="G1988">
        <v>22919</v>
      </c>
      <c r="H1988">
        <v>24</v>
      </c>
      <c r="I1988">
        <v>77</v>
      </c>
      <c r="J1988">
        <v>225</v>
      </c>
      <c r="K1988">
        <v>272</v>
      </c>
      <c r="L1988">
        <v>4916</v>
      </c>
      <c r="M1988">
        <v>16177</v>
      </c>
      <c r="N1988">
        <v>1826</v>
      </c>
    </row>
    <row r="1989" spans="2:14" x14ac:dyDescent="0.2">
      <c r="B1989" s="5" t="s">
        <v>286</v>
      </c>
      <c r="C1989">
        <v>1964</v>
      </c>
      <c r="D1989">
        <v>992000</v>
      </c>
      <c r="E1989">
        <v>25037</v>
      </c>
      <c r="F1989">
        <v>888</v>
      </c>
      <c r="G1989">
        <v>24149</v>
      </c>
      <c r="H1989">
        <v>15</v>
      </c>
      <c r="I1989">
        <v>100</v>
      </c>
      <c r="J1989">
        <v>263</v>
      </c>
      <c r="K1989">
        <v>510</v>
      </c>
      <c r="L1989">
        <v>5233</v>
      </c>
      <c r="M1989">
        <v>16906</v>
      </c>
      <c r="N1989">
        <v>2010</v>
      </c>
    </row>
    <row r="1990" spans="2:14" x14ac:dyDescent="0.2">
      <c r="B1990" s="5" t="s">
        <v>286</v>
      </c>
      <c r="C1990">
        <v>1965</v>
      </c>
      <c r="D1990">
        <v>990000</v>
      </c>
      <c r="E1990">
        <v>28845</v>
      </c>
      <c r="F1990">
        <v>886</v>
      </c>
      <c r="G1990">
        <v>27959</v>
      </c>
      <c r="H1990">
        <v>15</v>
      </c>
      <c r="I1990">
        <v>88</v>
      </c>
      <c r="J1990">
        <v>229</v>
      </c>
      <c r="K1990">
        <v>554</v>
      </c>
      <c r="L1990">
        <v>6008</v>
      </c>
      <c r="M1990">
        <v>19887</v>
      </c>
      <c r="N1990">
        <v>2064</v>
      </c>
    </row>
    <row r="1991" spans="2:14" x14ac:dyDescent="0.2">
      <c r="B1991" s="5" t="s">
        <v>286</v>
      </c>
      <c r="C1991">
        <v>1966</v>
      </c>
      <c r="D1991">
        <v>1008000</v>
      </c>
      <c r="E1991">
        <v>33569</v>
      </c>
      <c r="F1991">
        <v>1148</v>
      </c>
      <c r="G1991">
        <v>32421</v>
      </c>
      <c r="H1991">
        <v>20</v>
      </c>
      <c r="I1991">
        <v>103</v>
      </c>
      <c r="J1991">
        <v>368</v>
      </c>
      <c r="K1991">
        <v>657</v>
      </c>
      <c r="L1991">
        <v>6952</v>
      </c>
      <c r="M1991">
        <v>22806</v>
      </c>
      <c r="N1991">
        <v>2663</v>
      </c>
    </row>
    <row r="1992" spans="2:14" x14ac:dyDescent="0.2">
      <c r="B1992" s="5" t="s">
        <v>286</v>
      </c>
      <c r="C1992">
        <v>1967</v>
      </c>
      <c r="D1992">
        <v>1024000</v>
      </c>
      <c r="E1992">
        <v>33223</v>
      </c>
      <c r="F1992">
        <v>1194</v>
      </c>
      <c r="G1992">
        <v>32029</v>
      </c>
      <c r="H1992">
        <v>28</v>
      </c>
      <c r="I1992">
        <v>74</v>
      </c>
      <c r="J1992">
        <v>394</v>
      </c>
      <c r="K1992">
        <v>698</v>
      </c>
      <c r="L1992">
        <v>7020</v>
      </c>
      <c r="M1992">
        <v>22702</v>
      </c>
      <c r="N1992">
        <v>2307</v>
      </c>
    </row>
    <row r="1993" spans="2:14" x14ac:dyDescent="0.2">
      <c r="B1993" s="5" t="s">
        <v>286</v>
      </c>
      <c r="C1993">
        <v>1968</v>
      </c>
      <c r="D1993">
        <v>1034000</v>
      </c>
      <c r="E1993">
        <v>37037</v>
      </c>
      <c r="F1993">
        <v>1201</v>
      </c>
      <c r="G1993">
        <v>35836</v>
      </c>
      <c r="H1993">
        <v>30</v>
      </c>
      <c r="I1993">
        <v>115</v>
      </c>
      <c r="J1993">
        <v>348</v>
      </c>
      <c r="K1993">
        <v>708</v>
      </c>
      <c r="L1993">
        <v>7665</v>
      </c>
      <c r="M1993">
        <v>25532</v>
      </c>
      <c r="N1993">
        <v>2639</v>
      </c>
    </row>
    <row r="1994" spans="2:14" x14ac:dyDescent="0.2">
      <c r="B1994" s="5" t="s">
        <v>286</v>
      </c>
      <c r="C1994">
        <v>1969</v>
      </c>
      <c r="D1994">
        <v>1045000</v>
      </c>
      <c r="E1994">
        <v>42092</v>
      </c>
      <c r="F1994">
        <v>1460</v>
      </c>
      <c r="G1994">
        <v>40632</v>
      </c>
      <c r="H1994">
        <v>26</v>
      </c>
      <c r="I1994">
        <v>147</v>
      </c>
      <c r="J1994">
        <v>512</v>
      </c>
      <c r="K1994">
        <v>775</v>
      </c>
      <c r="L1994">
        <v>8867</v>
      </c>
      <c r="M1994">
        <v>28654</v>
      </c>
      <c r="N1994">
        <v>3111</v>
      </c>
    </row>
    <row r="1995" spans="2:14" x14ac:dyDescent="0.2">
      <c r="B1995" s="5" t="s">
        <v>286</v>
      </c>
      <c r="C1995">
        <v>1970</v>
      </c>
      <c r="D1995">
        <v>1059273</v>
      </c>
      <c r="E1995">
        <v>44507</v>
      </c>
      <c r="F1995">
        <v>1459</v>
      </c>
      <c r="G1995">
        <v>43048</v>
      </c>
      <c r="H1995">
        <v>36</v>
      </c>
      <c r="I1995">
        <v>115</v>
      </c>
      <c r="J1995">
        <v>563</v>
      </c>
      <c r="K1995">
        <v>745</v>
      </c>
      <c r="L1995">
        <v>9692</v>
      </c>
      <c r="M1995">
        <v>30006</v>
      </c>
      <c r="N1995">
        <v>3350</v>
      </c>
    </row>
    <row r="1996" spans="2:14" x14ac:dyDescent="0.2">
      <c r="B1996" s="5" t="s">
        <v>286</v>
      </c>
      <c r="C1996">
        <v>1971</v>
      </c>
      <c r="D1996">
        <v>1099000</v>
      </c>
      <c r="E1996">
        <v>49299</v>
      </c>
      <c r="F1996">
        <v>1689</v>
      </c>
      <c r="G1996">
        <v>47610</v>
      </c>
      <c r="H1996">
        <v>30</v>
      </c>
      <c r="I1996">
        <v>161</v>
      </c>
      <c r="J1996">
        <v>665</v>
      </c>
      <c r="K1996">
        <v>833</v>
      </c>
      <c r="L1996">
        <v>10053</v>
      </c>
      <c r="M1996">
        <v>33949</v>
      </c>
      <c r="N1996">
        <v>3608</v>
      </c>
    </row>
    <row r="1997" spans="2:14" x14ac:dyDescent="0.2">
      <c r="B1997" s="5" t="s">
        <v>286</v>
      </c>
      <c r="C1997">
        <v>1972</v>
      </c>
      <c r="D1997">
        <v>1126000</v>
      </c>
      <c r="E1997">
        <v>47364</v>
      </c>
      <c r="F1997">
        <v>2063</v>
      </c>
      <c r="G1997">
        <v>45301</v>
      </c>
      <c r="H1997">
        <v>33</v>
      </c>
      <c r="I1997">
        <v>206</v>
      </c>
      <c r="J1997">
        <v>701</v>
      </c>
      <c r="K1997">
        <v>1123</v>
      </c>
      <c r="L1997">
        <v>10283</v>
      </c>
      <c r="M1997">
        <v>31891</v>
      </c>
      <c r="N1997">
        <v>3127</v>
      </c>
    </row>
    <row r="1998" spans="2:14" x14ac:dyDescent="0.2">
      <c r="B1998" s="5" t="s">
        <v>286</v>
      </c>
      <c r="C1998">
        <v>1973</v>
      </c>
      <c r="D1998">
        <v>1157000</v>
      </c>
      <c r="E1998">
        <v>49139</v>
      </c>
      <c r="F1998">
        <v>2412</v>
      </c>
      <c r="G1998">
        <v>46727</v>
      </c>
      <c r="H1998">
        <v>37</v>
      </c>
      <c r="I1998">
        <v>265</v>
      </c>
      <c r="J1998">
        <v>724</v>
      </c>
      <c r="K1998">
        <v>1386</v>
      </c>
      <c r="L1998">
        <v>11446</v>
      </c>
      <c r="M1998">
        <v>31796</v>
      </c>
      <c r="N1998">
        <v>3485</v>
      </c>
    </row>
    <row r="1999" spans="2:14" x14ac:dyDescent="0.2">
      <c r="B1999" s="5" t="s">
        <v>286</v>
      </c>
      <c r="C1999">
        <v>1974</v>
      </c>
      <c r="D1999">
        <v>1173000</v>
      </c>
      <c r="E1999">
        <v>58066</v>
      </c>
      <c r="F1999">
        <v>2517</v>
      </c>
      <c r="G1999">
        <v>55549</v>
      </c>
      <c r="H1999">
        <v>37</v>
      </c>
      <c r="I1999">
        <v>261</v>
      </c>
      <c r="J1999">
        <v>889</v>
      </c>
      <c r="K1999">
        <v>1330</v>
      </c>
      <c r="L1999">
        <v>13289</v>
      </c>
      <c r="M1999">
        <v>38391</v>
      </c>
      <c r="N1999">
        <v>3869</v>
      </c>
    </row>
    <row r="2000" spans="2:14" x14ac:dyDescent="0.2">
      <c r="B2000" s="5" t="s">
        <v>286</v>
      </c>
      <c r="C2000">
        <v>1975</v>
      </c>
      <c r="D2000">
        <v>1206000</v>
      </c>
      <c r="E2000">
        <v>61658</v>
      </c>
      <c r="F2000">
        <v>2795</v>
      </c>
      <c r="G2000">
        <v>58863</v>
      </c>
      <c r="H2000">
        <v>32</v>
      </c>
      <c r="I2000">
        <v>252</v>
      </c>
      <c r="J2000">
        <v>953</v>
      </c>
      <c r="K2000">
        <v>1558</v>
      </c>
      <c r="L2000">
        <v>14325</v>
      </c>
      <c r="M2000">
        <v>40673</v>
      </c>
      <c r="N2000">
        <v>3865</v>
      </c>
    </row>
    <row r="2001" spans="2:14" x14ac:dyDescent="0.2">
      <c r="B2001" s="5" t="s">
        <v>286</v>
      </c>
      <c r="C2001">
        <v>1976</v>
      </c>
      <c r="D2001">
        <v>1228000</v>
      </c>
      <c r="E2001">
        <v>61127</v>
      </c>
      <c r="F2001">
        <v>2709</v>
      </c>
      <c r="G2001">
        <v>58418</v>
      </c>
      <c r="H2001">
        <v>55</v>
      </c>
      <c r="I2001">
        <v>257</v>
      </c>
      <c r="J2001">
        <v>852</v>
      </c>
      <c r="K2001">
        <v>1545</v>
      </c>
      <c r="L2001">
        <v>13973</v>
      </c>
      <c r="M2001">
        <v>40548</v>
      </c>
      <c r="N2001">
        <v>3897</v>
      </c>
    </row>
    <row r="2002" spans="2:14" x14ac:dyDescent="0.2">
      <c r="B2002" s="5" t="s">
        <v>286</v>
      </c>
      <c r="C2002">
        <v>1977</v>
      </c>
      <c r="D2002">
        <v>1268000</v>
      </c>
      <c r="E2002">
        <v>60238</v>
      </c>
      <c r="F2002">
        <v>3043</v>
      </c>
      <c r="G2002">
        <v>57195</v>
      </c>
      <c r="H2002">
        <v>44</v>
      </c>
      <c r="I2002">
        <v>258</v>
      </c>
      <c r="J2002">
        <v>873</v>
      </c>
      <c r="K2002">
        <v>1868</v>
      </c>
      <c r="L2002">
        <v>14856</v>
      </c>
      <c r="M2002">
        <v>38098</v>
      </c>
      <c r="N2002">
        <v>4241</v>
      </c>
    </row>
    <row r="2003" spans="2:14" x14ac:dyDescent="0.2">
      <c r="B2003" s="5" t="s">
        <v>286</v>
      </c>
      <c r="C2003">
        <v>1978</v>
      </c>
      <c r="D2003">
        <v>1307000</v>
      </c>
      <c r="E2003">
        <v>65074</v>
      </c>
      <c r="F2003">
        <v>3552</v>
      </c>
      <c r="G2003">
        <v>61522</v>
      </c>
      <c r="H2003">
        <v>49</v>
      </c>
      <c r="I2003">
        <v>299</v>
      </c>
      <c r="J2003">
        <v>869</v>
      </c>
      <c r="K2003">
        <v>2335</v>
      </c>
      <c r="L2003">
        <v>15516</v>
      </c>
      <c r="M2003">
        <v>41642</v>
      </c>
      <c r="N2003">
        <v>4364</v>
      </c>
    </row>
    <row r="2004" spans="2:14" x14ac:dyDescent="0.2">
      <c r="B2004" s="5" t="s">
        <v>286</v>
      </c>
      <c r="C2004">
        <v>1979</v>
      </c>
      <c r="D2004">
        <v>1367000</v>
      </c>
      <c r="E2004">
        <v>75076</v>
      </c>
      <c r="F2004">
        <v>4158</v>
      </c>
      <c r="G2004">
        <v>70918</v>
      </c>
      <c r="H2004">
        <v>66</v>
      </c>
      <c r="I2004">
        <v>381</v>
      </c>
      <c r="J2004">
        <v>1062</v>
      </c>
      <c r="K2004">
        <v>2649</v>
      </c>
      <c r="L2004">
        <v>16115</v>
      </c>
      <c r="M2004">
        <v>50216</v>
      </c>
      <c r="N2004">
        <v>4587</v>
      </c>
    </row>
    <row r="2005" spans="2:14" x14ac:dyDescent="0.2">
      <c r="B2005" s="5" t="s">
        <v>286</v>
      </c>
      <c r="C2005">
        <v>1980</v>
      </c>
      <c r="D2005">
        <v>1458729</v>
      </c>
      <c r="E2005">
        <v>85782</v>
      </c>
      <c r="F2005">
        <v>4425</v>
      </c>
      <c r="G2005">
        <v>81357</v>
      </c>
      <c r="H2005">
        <v>55</v>
      </c>
      <c r="I2005">
        <v>404</v>
      </c>
      <c r="J2005">
        <v>1170</v>
      </c>
      <c r="K2005">
        <v>2796</v>
      </c>
      <c r="L2005">
        <v>19283</v>
      </c>
      <c r="M2005">
        <v>57354</v>
      </c>
      <c r="N2005">
        <v>4720</v>
      </c>
    </row>
    <row r="2006" spans="2:14" x14ac:dyDescent="0.2">
      <c r="B2006" s="5" t="s">
        <v>286</v>
      </c>
      <c r="C2006">
        <v>1981</v>
      </c>
      <c r="D2006">
        <v>1516000</v>
      </c>
      <c r="E2006">
        <v>87170</v>
      </c>
      <c r="F2006">
        <v>4527</v>
      </c>
      <c r="G2006">
        <v>82643</v>
      </c>
      <c r="H2006">
        <v>50</v>
      </c>
      <c r="I2006">
        <v>431</v>
      </c>
      <c r="J2006">
        <v>1286</v>
      </c>
      <c r="K2006">
        <v>2760</v>
      </c>
      <c r="L2006">
        <v>19326</v>
      </c>
      <c r="M2006">
        <v>58855</v>
      </c>
      <c r="N2006">
        <v>4462</v>
      </c>
    </row>
    <row r="2007" spans="2:14" x14ac:dyDescent="0.2">
      <c r="B2007" s="5" t="s">
        <v>286</v>
      </c>
      <c r="C2007">
        <v>1982</v>
      </c>
      <c r="D2007">
        <v>1554000</v>
      </c>
      <c r="E2007">
        <v>82891</v>
      </c>
      <c r="F2007">
        <v>4440</v>
      </c>
      <c r="G2007">
        <v>78451</v>
      </c>
      <c r="H2007">
        <v>53</v>
      </c>
      <c r="I2007">
        <v>369</v>
      </c>
      <c r="J2007">
        <v>1344</v>
      </c>
      <c r="K2007">
        <v>2674</v>
      </c>
      <c r="L2007">
        <v>17202</v>
      </c>
      <c r="M2007">
        <v>57341</v>
      </c>
      <c r="N2007">
        <v>3908</v>
      </c>
    </row>
    <row r="2008" spans="2:14" x14ac:dyDescent="0.2">
      <c r="B2008" s="5" t="s">
        <v>286</v>
      </c>
      <c r="C2008">
        <v>1983</v>
      </c>
      <c r="D2008">
        <v>1619000</v>
      </c>
      <c r="E2008">
        <v>82859</v>
      </c>
      <c r="F2008">
        <v>4144</v>
      </c>
      <c r="G2008">
        <v>78715</v>
      </c>
      <c r="H2008">
        <v>56</v>
      </c>
      <c r="I2008">
        <v>403</v>
      </c>
      <c r="J2008">
        <v>1041</v>
      </c>
      <c r="K2008">
        <v>2644</v>
      </c>
      <c r="L2008">
        <v>16446</v>
      </c>
      <c r="M2008">
        <v>58453</v>
      </c>
      <c r="N2008">
        <v>3816</v>
      </c>
    </row>
    <row r="2009" spans="2:14" x14ac:dyDescent="0.2">
      <c r="B2009" s="5" t="s">
        <v>286</v>
      </c>
      <c r="C2009">
        <v>1984</v>
      </c>
      <c r="D2009">
        <v>1652000</v>
      </c>
      <c r="E2009">
        <v>78738</v>
      </c>
      <c r="F2009">
        <v>4035</v>
      </c>
      <c r="G2009">
        <v>74703</v>
      </c>
      <c r="H2009">
        <v>47</v>
      </c>
      <c r="I2009">
        <v>336</v>
      </c>
      <c r="J2009">
        <v>958</v>
      </c>
      <c r="K2009">
        <v>2694</v>
      </c>
      <c r="L2009">
        <v>14176</v>
      </c>
      <c r="M2009">
        <v>56782</v>
      </c>
      <c r="N2009">
        <v>3745</v>
      </c>
    </row>
    <row r="2010" spans="2:14" x14ac:dyDescent="0.2">
      <c r="B2010" s="5" t="s">
        <v>286</v>
      </c>
      <c r="C2010">
        <v>1985</v>
      </c>
      <c r="D2010">
        <v>1645000</v>
      </c>
      <c r="E2010">
        <v>87470</v>
      </c>
      <c r="F2010">
        <v>4398</v>
      </c>
      <c r="G2010">
        <v>83072</v>
      </c>
      <c r="H2010">
        <v>50</v>
      </c>
      <c r="I2010">
        <v>381</v>
      </c>
      <c r="J2010">
        <v>908</v>
      </c>
      <c r="K2010">
        <v>3059</v>
      </c>
      <c r="L2010">
        <v>15511</v>
      </c>
      <c r="M2010">
        <v>63668</v>
      </c>
      <c r="N2010">
        <v>3893</v>
      </c>
    </row>
    <row r="2011" spans="2:14" x14ac:dyDescent="0.2">
      <c r="B2011" s="5" t="s">
        <v>286</v>
      </c>
      <c r="C2011">
        <v>1986</v>
      </c>
      <c r="D2011">
        <v>1665000</v>
      </c>
      <c r="E2011">
        <v>91215</v>
      </c>
      <c r="F2011">
        <v>4441</v>
      </c>
      <c r="G2011">
        <v>86774</v>
      </c>
      <c r="H2011">
        <v>53</v>
      </c>
      <c r="I2011">
        <v>421</v>
      </c>
      <c r="J2011">
        <v>976</v>
      </c>
      <c r="K2011">
        <v>2991</v>
      </c>
      <c r="L2011">
        <v>15233</v>
      </c>
      <c r="M2011">
        <v>67825</v>
      </c>
      <c r="N2011">
        <v>3716</v>
      </c>
    </row>
    <row r="2012" spans="2:14" x14ac:dyDescent="0.2">
      <c r="B2012" s="5" t="s">
        <v>286</v>
      </c>
      <c r="C2012">
        <v>1987</v>
      </c>
      <c r="D2012">
        <v>1680000</v>
      </c>
      <c r="E2012">
        <v>94393</v>
      </c>
      <c r="F2012">
        <v>3861</v>
      </c>
      <c r="G2012">
        <v>90532</v>
      </c>
      <c r="H2012">
        <v>55</v>
      </c>
      <c r="I2012">
        <v>365</v>
      </c>
      <c r="J2012">
        <v>887</v>
      </c>
      <c r="K2012">
        <v>2554</v>
      </c>
      <c r="L2012">
        <v>15975</v>
      </c>
      <c r="M2012">
        <v>71038</v>
      </c>
      <c r="N2012">
        <v>3519</v>
      </c>
    </row>
    <row r="2013" spans="2:14" x14ac:dyDescent="0.2">
      <c r="B2013" s="5" t="s">
        <v>286</v>
      </c>
      <c r="C2013">
        <v>1988</v>
      </c>
      <c r="D2013">
        <v>1691000</v>
      </c>
      <c r="E2013">
        <v>94333</v>
      </c>
      <c r="F2013">
        <v>4110</v>
      </c>
      <c r="G2013">
        <v>90223</v>
      </c>
      <c r="H2013">
        <v>47</v>
      </c>
      <c r="I2013">
        <v>399</v>
      </c>
      <c r="J2013">
        <v>915</v>
      </c>
      <c r="K2013">
        <v>2749</v>
      </c>
      <c r="L2013">
        <v>14898</v>
      </c>
      <c r="M2013">
        <v>71677</v>
      </c>
      <c r="N2013">
        <v>3648</v>
      </c>
    </row>
    <row r="2014" spans="2:14" x14ac:dyDescent="0.2">
      <c r="B2014" s="5" t="s">
        <v>286</v>
      </c>
      <c r="C2014">
        <v>1989</v>
      </c>
      <c r="D2014">
        <v>1707000</v>
      </c>
      <c r="E2014">
        <v>96994</v>
      </c>
      <c r="F2014">
        <v>4417</v>
      </c>
      <c r="G2014">
        <v>92577</v>
      </c>
      <c r="H2014">
        <v>45</v>
      </c>
      <c r="I2014">
        <v>489</v>
      </c>
      <c r="J2014">
        <v>898</v>
      </c>
      <c r="K2014">
        <v>2985</v>
      </c>
      <c r="L2014">
        <v>15311</v>
      </c>
      <c r="M2014">
        <v>73210</v>
      </c>
      <c r="N2014">
        <v>4056</v>
      </c>
    </row>
    <row r="2015" spans="2:14" x14ac:dyDescent="0.2">
      <c r="B2015" s="5" t="s">
        <v>286</v>
      </c>
      <c r="C2015">
        <v>1990</v>
      </c>
      <c r="D2015">
        <v>1722850</v>
      </c>
      <c r="E2015">
        <v>97512</v>
      </c>
      <c r="F2015">
        <v>4892</v>
      </c>
      <c r="G2015">
        <v>92620</v>
      </c>
      <c r="H2015">
        <v>52</v>
      </c>
      <c r="I2015">
        <v>651</v>
      </c>
      <c r="J2015">
        <v>980</v>
      </c>
      <c r="K2015">
        <v>3209</v>
      </c>
      <c r="L2015">
        <v>15172</v>
      </c>
      <c r="M2015">
        <v>73352</v>
      </c>
      <c r="N2015">
        <v>4096</v>
      </c>
    </row>
    <row r="2016" spans="2:14" x14ac:dyDescent="0.2">
      <c r="B2016" s="5" t="s">
        <v>286</v>
      </c>
      <c r="C2016">
        <v>1991</v>
      </c>
      <c r="D2016">
        <v>1770000</v>
      </c>
      <c r="E2016">
        <v>99255</v>
      </c>
      <c r="F2016">
        <v>5077</v>
      </c>
      <c r="G2016">
        <v>94178</v>
      </c>
      <c r="H2016">
        <v>52</v>
      </c>
      <c r="I2016">
        <v>808</v>
      </c>
      <c r="J2016">
        <v>976</v>
      </c>
      <c r="K2016">
        <v>3241</v>
      </c>
      <c r="L2016">
        <v>14872</v>
      </c>
      <c r="M2016">
        <v>75041</v>
      </c>
      <c r="N2016">
        <v>4265</v>
      </c>
    </row>
    <row r="2017" spans="2:14" x14ac:dyDescent="0.2">
      <c r="B2017" s="5" t="s">
        <v>286</v>
      </c>
      <c r="C2017">
        <v>1992</v>
      </c>
      <c r="D2017">
        <v>1813000</v>
      </c>
      <c r="E2017">
        <v>102589</v>
      </c>
      <c r="F2017">
        <v>5267</v>
      </c>
      <c r="G2017">
        <v>97322</v>
      </c>
      <c r="H2017">
        <v>54</v>
      </c>
      <c r="I2017">
        <v>823</v>
      </c>
      <c r="J2017">
        <v>1014</v>
      </c>
      <c r="K2017">
        <v>3376</v>
      </c>
      <c r="L2017">
        <v>16045</v>
      </c>
      <c r="M2017">
        <v>76964</v>
      </c>
      <c r="N2017">
        <v>4313</v>
      </c>
    </row>
    <row r="2018" spans="2:14" x14ac:dyDescent="0.2">
      <c r="B2018" s="5" t="s">
        <v>286</v>
      </c>
      <c r="C2018">
        <v>1993</v>
      </c>
      <c r="D2018">
        <v>1860000</v>
      </c>
      <c r="E2018">
        <v>97415</v>
      </c>
      <c r="F2018">
        <v>5599</v>
      </c>
      <c r="G2018">
        <v>91816</v>
      </c>
      <c r="H2018">
        <v>58</v>
      </c>
      <c r="I2018">
        <v>829</v>
      </c>
      <c r="J2018">
        <v>1090</v>
      </c>
      <c r="K2018">
        <v>3622</v>
      </c>
      <c r="L2018">
        <v>14708</v>
      </c>
      <c r="M2018">
        <v>72603</v>
      </c>
      <c r="N2018">
        <v>4505</v>
      </c>
    </row>
    <row r="2019" spans="2:14" x14ac:dyDescent="0.2">
      <c r="B2019" s="5" t="s">
        <v>286</v>
      </c>
      <c r="C2019">
        <v>1994</v>
      </c>
      <c r="D2019">
        <v>1908000</v>
      </c>
      <c r="E2019">
        <v>101142</v>
      </c>
      <c r="F2019">
        <v>5810</v>
      </c>
      <c r="G2019">
        <v>95332</v>
      </c>
      <c r="H2019">
        <v>56</v>
      </c>
      <c r="I2019">
        <v>806</v>
      </c>
      <c r="J2019">
        <v>1213</v>
      </c>
      <c r="K2019">
        <v>3735</v>
      </c>
      <c r="L2019">
        <v>15089</v>
      </c>
      <c r="M2019">
        <v>74554</v>
      </c>
      <c r="N2019">
        <v>5689</v>
      </c>
    </row>
    <row r="2020" spans="2:14" x14ac:dyDescent="0.2">
      <c r="B2020" s="5" t="s">
        <v>286</v>
      </c>
      <c r="C2020">
        <v>1995</v>
      </c>
      <c r="D2020">
        <v>1951000</v>
      </c>
      <c r="E2020">
        <v>118832</v>
      </c>
      <c r="F2020">
        <v>6415</v>
      </c>
      <c r="G2020">
        <v>112417</v>
      </c>
      <c r="H2020">
        <v>76</v>
      </c>
      <c r="I2020">
        <v>834</v>
      </c>
      <c r="J2020">
        <v>1309</v>
      </c>
      <c r="K2020">
        <v>4196</v>
      </c>
      <c r="L2020">
        <v>15623</v>
      </c>
      <c r="M2020">
        <v>89202</v>
      </c>
      <c r="N2020">
        <v>7592</v>
      </c>
    </row>
    <row r="2021" spans="2:14" x14ac:dyDescent="0.2">
      <c r="B2021" s="5" t="s">
        <v>286</v>
      </c>
      <c r="C2021">
        <v>1996</v>
      </c>
      <c r="D2021">
        <v>2000000</v>
      </c>
      <c r="E2021">
        <v>119717</v>
      </c>
      <c r="F2021">
        <v>6638</v>
      </c>
      <c r="G2021">
        <v>113079</v>
      </c>
      <c r="H2021">
        <v>63</v>
      </c>
      <c r="I2021">
        <v>836</v>
      </c>
      <c r="J2021">
        <v>1377</v>
      </c>
      <c r="K2021">
        <v>4362</v>
      </c>
      <c r="L2021">
        <v>16965</v>
      </c>
      <c r="M2021">
        <v>87542</v>
      </c>
      <c r="N2021">
        <v>8572</v>
      </c>
    </row>
    <row r="2022" spans="2:14" x14ac:dyDescent="0.2">
      <c r="B2022" s="5" t="s">
        <v>286</v>
      </c>
      <c r="C2022">
        <v>1997</v>
      </c>
      <c r="D2022">
        <v>2059000</v>
      </c>
      <c r="E2022">
        <v>123447</v>
      </c>
      <c r="F2022">
        <v>6878</v>
      </c>
      <c r="G2022">
        <v>116569</v>
      </c>
      <c r="H2022">
        <v>50</v>
      </c>
      <c r="I2022">
        <v>977</v>
      </c>
      <c r="J2022">
        <v>1408</v>
      </c>
      <c r="K2022">
        <v>4443</v>
      </c>
      <c r="L2022">
        <v>18335</v>
      </c>
      <c r="M2022">
        <v>89090</v>
      </c>
      <c r="N2022">
        <v>9144</v>
      </c>
    </row>
    <row r="2023" spans="2:14" x14ac:dyDescent="0.2">
      <c r="B2023" s="5" t="s">
        <v>286</v>
      </c>
      <c r="C2023">
        <v>1998</v>
      </c>
      <c r="D2023">
        <v>2100000</v>
      </c>
      <c r="E2023">
        <v>115624</v>
      </c>
      <c r="F2023">
        <v>6599</v>
      </c>
      <c r="G2023">
        <v>109025</v>
      </c>
      <c r="H2023">
        <v>65</v>
      </c>
      <c r="I2023">
        <v>875</v>
      </c>
      <c r="J2023">
        <v>1385</v>
      </c>
      <c r="K2023">
        <v>4274</v>
      </c>
      <c r="L2023">
        <v>17070</v>
      </c>
      <c r="M2023">
        <v>84255</v>
      </c>
      <c r="N2023">
        <v>7700</v>
      </c>
    </row>
    <row r="2024" spans="2:14" x14ac:dyDescent="0.2">
      <c r="B2024" s="5" t="s">
        <v>286</v>
      </c>
      <c r="C2024">
        <v>1999</v>
      </c>
      <c r="D2024">
        <v>2129836</v>
      </c>
      <c r="E2024">
        <v>105999</v>
      </c>
      <c r="F2024">
        <v>5869</v>
      </c>
      <c r="G2024">
        <v>100130</v>
      </c>
      <c r="H2024">
        <v>44</v>
      </c>
      <c r="I2024">
        <v>806</v>
      </c>
      <c r="J2024">
        <v>1158</v>
      </c>
      <c r="K2024">
        <v>3861</v>
      </c>
      <c r="L2024">
        <v>14592</v>
      </c>
      <c r="M2024">
        <v>78156</v>
      </c>
      <c r="N2024">
        <v>7382</v>
      </c>
    </row>
    <row r="2025" spans="2:14" x14ac:dyDescent="0.2">
      <c r="B2025" s="5" t="s">
        <v>286</v>
      </c>
      <c r="C2025">
        <v>2000</v>
      </c>
      <c r="D2025">
        <v>2233169</v>
      </c>
      <c r="E2025">
        <v>99958</v>
      </c>
      <c r="F2025">
        <v>5711</v>
      </c>
      <c r="G2025">
        <v>94247</v>
      </c>
      <c r="H2025">
        <v>43</v>
      </c>
      <c r="I2025">
        <v>863</v>
      </c>
      <c r="J2025">
        <v>1242</v>
      </c>
      <c r="K2025">
        <v>3563</v>
      </c>
      <c r="L2025">
        <v>14348</v>
      </c>
      <c r="M2025">
        <v>73438</v>
      </c>
      <c r="N2025">
        <v>6461</v>
      </c>
    </row>
    <row r="2026" spans="2:14" x14ac:dyDescent="0.2">
      <c r="B2026" s="5" t="s">
        <v>286</v>
      </c>
      <c r="C2026">
        <v>2001</v>
      </c>
      <c r="D2026">
        <v>2269789</v>
      </c>
      <c r="E2026">
        <v>96307</v>
      </c>
      <c r="F2026">
        <v>5314</v>
      </c>
      <c r="G2026">
        <v>90993</v>
      </c>
      <c r="H2026">
        <v>67</v>
      </c>
      <c r="I2026">
        <v>896</v>
      </c>
      <c r="J2026">
        <v>1197</v>
      </c>
      <c r="K2026">
        <v>3154</v>
      </c>
      <c r="L2026">
        <v>13804</v>
      </c>
      <c r="M2026">
        <v>70676</v>
      </c>
      <c r="N2026">
        <v>6513</v>
      </c>
    </row>
    <row r="2027" spans="2:14" x14ac:dyDescent="0.2">
      <c r="B2027" s="5" t="s">
        <v>286</v>
      </c>
      <c r="C2027">
        <v>2002</v>
      </c>
      <c r="D2027">
        <v>2316256</v>
      </c>
      <c r="E2027">
        <v>103129</v>
      </c>
      <c r="F2027">
        <v>5488</v>
      </c>
      <c r="G2027">
        <v>97641</v>
      </c>
      <c r="H2027">
        <v>47</v>
      </c>
      <c r="I2027">
        <v>943</v>
      </c>
      <c r="J2027">
        <v>1140</v>
      </c>
      <c r="K2027">
        <v>3358</v>
      </c>
      <c r="L2027">
        <v>15124</v>
      </c>
      <c r="M2027">
        <v>74795</v>
      </c>
      <c r="N2027">
        <v>7722</v>
      </c>
    </row>
    <row r="2028" spans="2:14" x14ac:dyDescent="0.2">
      <c r="B2028" s="5" t="s">
        <v>286</v>
      </c>
      <c r="C2028">
        <v>2003</v>
      </c>
      <c r="D2028">
        <v>2351467</v>
      </c>
      <c r="E2028">
        <v>105207</v>
      </c>
      <c r="F2028">
        <v>5845</v>
      </c>
      <c r="G2028">
        <v>99362</v>
      </c>
      <c r="H2028">
        <v>58</v>
      </c>
      <c r="I2028">
        <v>892</v>
      </c>
      <c r="J2028">
        <v>1255</v>
      </c>
      <c r="K2028">
        <v>3640</v>
      </c>
      <c r="L2028">
        <v>16769</v>
      </c>
      <c r="M2028">
        <v>74829</v>
      </c>
      <c r="N2028">
        <v>7764</v>
      </c>
    </row>
    <row r="2029" spans="2:14" x14ac:dyDescent="0.2">
      <c r="B2029" s="5" t="s">
        <v>286</v>
      </c>
      <c r="C2029">
        <v>2004</v>
      </c>
      <c r="D2029">
        <v>2389039</v>
      </c>
      <c r="E2029">
        <v>103246</v>
      </c>
      <c r="F2029">
        <v>5639</v>
      </c>
      <c r="G2029">
        <v>97607</v>
      </c>
      <c r="H2029">
        <v>46</v>
      </c>
      <c r="I2029">
        <v>933</v>
      </c>
      <c r="J2029">
        <v>1236</v>
      </c>
      <c r="K2029">
        <v>3424</v>
      </c>
      <c r="L2029">
        <v>15221</v>
      </c>
      <c r="M2029">
        <v>74735</v>
      </c>
      <c r="N2029">
        <v>7651</v>
      </c>
    </row>
    <row r="2030" spans="2:14" x14ac:dyDescent="0.2">
      <c r="B2030" s="5" t="s">
        <v>287</v>
      </c>
      <c r="C2030">
        <v>1960</v>
      </c>
      <c r="D2030">
        <v>3966949</v>
      </c>
      <c r="E2030">
        <v>65568</v>
      </c>
      <c r="F2030">
        <v>7286</v>
      </c>
      <c r="G2030">
        <v>58282</v>
      </c>
      <c r="H2030">
        <v>487</v>
      </c>
      <c r="I2030">
        <v>319</v>
      </c>
      <c r="J2030">
        <v>1042</v>
      </c>
      <c r="K2030">
        <v>5438</v>
      </c>
      <c r="L2030">
        <v>15594</v>
      </c>
      <c r="M2030">
        <v>37660</v>
      </c>
      <c r="N2030">
        <v>5028</v>
      </c>
    </row>
    <row r="2031" spans="2:14" x14ac:dyDescent="0.2">
      <c r="B2031" s="5" t="s">
        <v>287</v>
      </c>
      <c r="C2031">
        <v>1961</v>
      </c>
      <c r="D2031">
        <v>4059000</v>
      </c>
      <c r="E2031">
        <v>71851</v>
      </c>
      <c r="F2031">
        <v>7555</v>
      </c>
      <c r="G2031">
        <v>64296</v>
      </c>
      <c r="H2031">
        <v>349</v>
      </c>
      <c r="I2031">
        <v>414</v>
      </c>
      <c r="J2031">
        <v>1065</v>
      </c>
      <c r="K2031">
        <v>5727</v>
      </c>
      <c r="L2031">
        <v>17201</v>
      </c>
      <c r="M2031">
        <v>41626</v>
      </c>
      <c r="N2031">
        <v>5469</v>
      </c>
    </row>
    <row r="2032" spans="2:14" x14ac:dyDescent="0.2">
      <c r="B2032" s="5" t="s">
        <v>287</v>
      </c>
      <c r="C2032">
        <v>1962</v>
      </c>
      <c r="D2032">
        <v>4177000</v>
      </c>
      <c r="E2032">
        <v>73669</v>
      </c>
      <c r="F2032">
        <v>7720</v>
      </c>
      <c r="G2032">
        <v>65949</v>
      </c>
      <c r="H2032">
        <v>362</v>
      </c>
      <c r="I2032">
        <v>342</v>
      </c>
      <c r="J2032">
        <v>1070</v>
      </c>
      <c r="K2032">
        <v>5946</v>
      </c>
      <c r="L2032">
        <v>18034</v>
      </c>
      <c r="M2032">
        <v>42551</v>
      </c>
      <c r="N2032">
        <v>5364</v>
      </c>
    </row>
    <row r="2033" spans="2:14" x14ac:dyDescent="0.2">
      <c r="B2033" s="5" t="s">
        <v>287</v>
      </c>
      <c r="C2033">
        <v>1963</v>
      </c>
      <c r="D2033">
        <v>4331000</v>
      </c>
      <c r="E2033">
        <v>80937</v>
      </c>
      <c r="F2033">
        <v>8259</v>
      </c>
      <c r="G2033">
        <v>72678</v>
      </c>
      <c r="H2033">
        <v>307</v>
      </c>
      <c r="I2033">
        <v>415</v>
      </c>
      <c r="J2033">
        <v>1267</v>
      </c>
      <c r="K2033">
        <v>6270</v>
      </c>
      <c r="L2033">
        <v>19536</v>
      </c>
      <c r="M2033">
        <v>47339</v>
      </c>
      <c r="N2033">
        <v>5803</v>
      </c>
    </row>
    <row r="2034" spans="2:14" x14ac:dyDescent="0.2">
      <c r="B2034" s="5" t="s">
        <v>287</v>
      </c>
      <c r="C2034">
        <v>1964</v>
      </c>
      <c r="D2034">
        <v>4378000</v>
      </c>
      <c r="E2034">
        <v>95752</v>
      </c>
      <c r="F2034">
        <v>10561</v>
      </c>
      <c r="G2034">
        <v>85191</v>
      </c>
      <c r="H2034">
        <v>367</v>
      </c>
      <c r="I2034">
        <v>506</v>
      </c>
      <c r="J2034">
        <v>1517</v>
      </c>
      <c r="K2034">
        <v>8171</v>
      </c>
      <c r="L2034">
        <v>23553</v>
      </c>
      <c r="M2034">
        <v>54711</v>
      </c>
      <c r="N2034">
        <v>6927</v>
      </c>
    </row>
    <row r="2035" spans="2:14" x14ac:dyDescent="0.2">
      <c r="B2035" s="5" t="s">
        <v>287</v>
      </c>
      <c r="C2035">
        <v>1965</v>
      </c>
      <c r="D2035">
        <v>4457000</v>
      </c>
      <c r="E2035">
        <v>98021</v>
      </c>
      <c r="F2035">
        <v>10145</v>
      </c>
      <c r="G2035">
        <v>87876</v>
      </c>
      <c r="H2035">
        <v>365</v>
      </c>
      <c r="I2035">
        <v>536</v>
      </c>
      <c r="J2035">
        <v>1780</v>
      </c>
      <c r="K2035">
        <v>7464</v>
      </c>
      <c r="L2035">
        <v>24454</v>
      </c>
      <c r="M2035">
        <v>55751</v>
      </c>
      <c r="N2035">
        <v>7671</v>
      </c>
    </row>
    <row r="2036" spans="2:14" x14ac:dyDescent="0.2">
      <c r="B2036" s="5" t="s">
        <v>287</v>
      </c>
      <c r="C2036">
        <v>1966</v>
      </c>
      <c r="D2036">
        <v>4507000</v>
      </c>
      <c r="E2036">
        <v>104955</v>
      </c>
      <c r="F2036">
        <v>10399</v>
      </c>
      <c r="G2036">
        <v>94556</v>
      </c>
      <c r="H2036">
        <v>364</v>
      </c>
      <c r="I2036">
        <v>540</v>
      </c>
      <c r="J2036">
        <v>2006</v>
      </c>
      <c r="K2036">
        <v>7489</v>
      </c>
      <c r="L2036">
        <v>27968</v>
      </c>
      <c r="M2036">
        <v>57336</v>
      </c>
      <c r="N2036">
        <v>9252</v>
      </c>
    </row>
    <row r="2037" spans="2:14" x14ac:dyDescent="0.2">
      <c r="B2037" s="5" t="s">
        <v>287</v>
      </c>
      <c r="C2037">
        <v>1967</v>
      </c>
      <c r="D2037">
        <v>4536000</v>
      </c>
      <c r="E2037">
        <v>118784</v>
      </c>
      <c r="F2037">
        <v>10328</v>
      </c>
      <c r="G2037">
        <v>108456</v>
      </c>
      <c r="H2037">
        <v>411</v>
      </c>
      <c r="I2037">
        <v>601</v>
      </c>
      <c r="J2037">
        <v>2397</v>
      </c>
      <c r="K2037">
        <v>6919</v>
      </c>
      <c r="L2037">
        <v>32709</v>
      </c>
      <c r="M2037">
        <v>64808</v>
      </c>
      <c r="N2037">
        <v>10939</v>
      </c>
    </row>
    <row r="2038" spans="2:14" x14ac:dyDescent="0.2">
      <c r="B2038" s="5" t="s">
        <v>287</v>
      </c>
      <c r="C2038">
        <v>1968</v>
      </c>
      <c r="D2038">
        <v>4597000</v>
      </c>
      <c r="E2038">
        <v>132741</v>
      </c>
      <c r="F2038">
        <v>12821</v>
      </c>
      <c r="G2038">
        <v>119920</v>
      </c>
      <c r="H2038">
        <v>473</v>
      </c>
      <c r="I2038">
        <v>716</v>
      </c>
      <c r="J2038">
        <v>3027</v>
      </c>
      <c r="K2038">
        <v>8605</v>
      </c>
      <c r="L2038">
        <v>36153</v>
      </c>
      <c r="M2038">
        <v>71708</v>
      </c>
      <c r="N2038">
        <v>12059</v>
      </c>
    </row>
    <row r="2039" spans="2:14" x14ac:dyDescent="0.2">
      <c r="B2039" s="5" t="s">
        <v>287</v>
      </c>
      <c r="C2039">
        <v>1969</v>
      </c>
      <c r="D2039">
        <v>4669000</v>
      </c>
      <c r="E2039">
        <v>140447</v>
      </c>
      <c r="F2039">
        <v>12433</v>
      </c>
      <c r="G2039">
        <v>128014</v>
      </c>
      <c r="H2039">
        <v>341</v>
      </c>
      <c r="I2039">
        <v>766</v>
      </c>
      <c r="J2039">
        <v>3782</v>
      </c>
      <c r="K2039">
        <v>7544</v>
      </c>
      <c r="L2039">
        <v>35496</v>
      </c>
      <c r="M2039">
        <v>78912</v>
      </c>
      <c r="N2039">
        <v>13606</v>
      </c>
    </row>
    <row r="2040" spans="2:14" x14ac:dyDescent="0.2">
      <c r="B2040" s="5" t="s">
        <v>287</v>
      </c>
      <c r="C2040">
        <v>1970</v>
      </c>
      <c r="D2040">
        <v>4648494</v>
      </c>
      <c r="E2040">
        <v>170386</v>
      </c>
      <c r="F2040">
        <v>14040</v>
      </c>
      <c r="G2040">
        <v>156346</v>
      </c>
      <c r="H2040">
        <v>483</v>
      </c>
      <c r="I2040">
        <v>796</v>
      </c>
      <c r="J2040">
        <v>4437</v>
      </c>
      <c r="K2040">
        <v>8324</v>
      </c>
      <c r="L2040">
        <v>42514</v>
      </c>
      <c r="M2040">
        <v>99239</v>
      </c>
      <c r="N2040">
        <v>14593</v>
      </c>
    </row>
    <row r="2041" spans="2:14" x14ac:dyDescent="0.2">
      <c r="B2041" s="5" t="s">
        <v>287</v>
      </c>
      <c r="C2041">
        <v>1971</v>
      </c>
      <c r="D2041">
        <v>4714000</v>
      </c>
      <c r="E2041">
        <v>171286</v>
      </c>
      <c r="F2041">
        <v>15384</v>
      </c>
      <c r="G2041">
        <v>155902</v>
      </c>
      <c r="H2041">
        <v>475</v>
      </c>
      <c r="I2041">
        <v>1006</v>
      </c>
      <c r="J2041">
        <v>5033</v>
      </c>
      <c r="K2041">
        <v>8870</v>
      </c>
      <c r="L2041">
        <v>43376</v>
      </c>
      <c r="M2041">
        <v>97888</v>
      </c>
      <c r="N2041">
        <v>14638</v>
      </c>
    </row>
    <row r="2042" spans="2:14" x14ac:dyDescent="0.2">
      <c r="B2042" s="5" t="s">
        <v>287</v>
      </c>
      <c r="C2042">
        <v>1972</v>
      </c>
      <c r="D2042">
        <v>4764000</v>
      </c>
      <c r="E2042">
        <v>161328</v>
      </c>
      <c r="F2042">
        <v>16483</v>
      </c>
      <c r="G2042">
        <v>144845</v>
      </c>
      <c r="H2042">
        <v>561</v>
      </c>
      <c r="I2042">
        <v>1034</v>
      </c>
      <c r="J2042">
        <v>5408</v>
      </c>
      <c r="K2042">
        <v>9480</v>
      </c>
      <c r="L2042">
        <v>42729</v>
      </c>
      <c r="M2042">
        <v>88711</v>
      </c>
      <c r="N2042">
        <v>13405</v>
      </c>
    </row>
    <row r="2043" spans="2:14" x14ac:dyDescent="0.2">
      <c r="B2043" s="5" t="s">
        <v>287</v>
      </c>
      <c r="C2043">
        <v>1973</v>
      </c>
      <c r="D2043">
        <v>4811000</v>
      </c>
      <c r="E2043">
        <v>171157</v>
      </c>
      <c r="F2043">
        <v>16007</v>
      </c>
      <c r="G2043">
        <v>155150</v>
      </c>
      <c r="H2043">
        <v>503</v>
      </c>
      <c r="I2043">
        <v>1104</v>
      </c>
      <c r="J2043">
        <v>5044</v>
      </c>
      <c r="K2043">
        <v>9356</v>
      </c>
      <c r="L2043">
        <v>45106</v>
      </c>
      <c r="M2043">
        <v>96428</v>
      </c>
      <c r="N2043">
        <v>13616</v>
      </c>
    </row>
    <row r="2044" spans="2:14" x14ac:dyDescent="0.2">
      <c r="B2044" s="5" t="s">
        <v>287</v>
      </c>
      <c r="C2044">
        <v>1974</v>
      </c>
      <c r="D2044">
        <v>4908000</v>
      </c>
      <c r="E2044">
        <v>205544</v>
      </c>
      <c r="F2044">
        <v>17514</v>
      </c>
      <c r="G2044">
        <v>188030</v>
      </c>
      <c r="H2044">
        <v>522</v>
      </c>
      <c r="I2044">
        <v>1269</v>
      </c>
      <c r="J2044">
        <v>6253</v>
      </c>
      <c r="K2044">
        <v>9470</v>
      </c>
      <c r="L2044">
        <v>55997</v>
      </c>
      <c r="M2044">
        <v>118251</v>
      </c>
      <c r="N2044">
        <v>13782</v>
      </c>
    </row>
    <row r="2045" spans="2:14" x14ac:dyDescent="0.2">
      <c r="B2045" s="5" t="s">
        <v>287</v>
      </c>
      <c r="C2045">
        <v>1975</v>
      </c>
      <c r="D2045">
        <v>4967000</v>
      </c>
      <c r="E2045">
        <v>225821</v>
      </c>
      <c r="F2045">
        <v>18917</v>
      </c>
      <c r="G2045">
        <v>206904</v>
      </c>
      <c r="H2045">
        <v>570</v>
      </c>
      <c r="I2045">
        <v>1194</v>
      </c>
      <c r="J2045">
        <v>6878</v>
      </c>
      <c r="K2045">
        <v>10275</v>
      </c>
      <c r="L2045">
        <v>57901</v>
      </c>
      <c r="M2045">
        <v>135634</v>
      </c>
      <c r="N2045">
        <v>13369</v>
      </c>
    </row>
    <row r="2046" spans="2:14" x14ac:dyDescent="0.2">
      <c r="B2046" s="5" t="s">
        <v>287</v>
      </c>
      <c r="C2046">
        <v>1976</v>
      </c>
      <c r="D2046">
        <v>5032000</v>
      </c>
      <c r="E2046">
        <v>211501</v>
      </c>
      <c r="F2046">
        <v>15485</v>
      </c>
      <c r="G2046">
        <v>196016</v>
      </c>
      <c r="H2046">
        <v>476</v>
      </c>
      <c r="I2046">
        <v>1115</v>
      </c>
      <c r="J2046">
        <v>5444</v>
      </c>
      <c r="K2046">
        <v>8450</v>
      </c>
      <c r="L2046">
        <v>51279</v>
      </c>
      <c r="M2046">
        <v>133360</v>
      </c>
      <c r="N2046">
        <v>11377</v>
      </c>
    </row>
    <row r="2047" spans="2:14" x14ac:dyDescent="0.2">
      <c r="B2047" s="5" t="s">
        <v>287</v>
      </c>
      <c r="C2047">
        <v>1977</v>
      </c>
      <c r="D2047">
        <v>5135000</v>
      </c>
      <c r="E2047">
        <v>206636</v>
      </c>
      <c r="F2047">
        <v>14893</v>
      </c>
      <c r="G2047">
        <v>191743</v>
      </c>
      <c r="H2047">
        <v>460</v>
      </c>
      <c r="I2047">
        <v>1199</v>
      </c>
      <c r="J2047">
        <v>4727</v>
      </c>
      <c r="K2047">
        <v>8507</v>
      </c>
      <c r="L2047">
        <v>50640</v>
      </c>
      <c r="M2047">
        <v>129464</v>
      </c>
      <c r="N2047">
        <v>11639</v>
      </c>
    </row>
    <row r="2048" spans="2:14" x14ac:dyDescent="0.2">
      <c r="B2048" s="5" t="s">
        <v>287</v>
      </c>
      <c r="C2048">
        <v>1978</v>
      </c>
      <c r="D2048">
        <v>5148000</v>
      </c>
      <c r="E2048">
        <v>209677</v>
      </c>
      <c r="F2048">
        <v>14743</v>
      </c>
      <c r="G2048">
        <v>194934</v>
      </c>
      <c r="H2048">
        <v>452</v>
      </c>
      <c r="I2048">
        <v>1168</v>
      </c>
      <c r="J2048">
        <v>5000</v>
      </c>
      <c r="K2048">
        <v>8123</v>
      </c>
      <c r="L2048">
        <v>51006</v>
      </c>
      <c r="M2048">
        <v>132140</v>
      </c>
      <c r="N2048">
        <v>11788</v>
      </c>
    </row>
    <row r="2049" spans="2:14" x14ac:dyDescent="0.2">
      <c r="B2049" s="5" t="s">
        <v>287</v>
      </c>
      <c r="C2049">
        <v>1979</v>
      </c>
      <c r="D2049">
        <v>5197000</v>
      </c>
      <c r="E2049">
        <v>226656</v>
      </c>
      <c r="F2049">
        <v>15642</v>
      </c>
      <c r="G2049">
        <v>211014</v>
      </c>
      <c r="H2049">
        <v>447</v>
      </c>
      <c r="I2049">
        <v>1407</v>
      </c>
      <c r="J2049">
        <v>5799</v>
      </c>
      <c r="K2049">
        <v>7989</v>
      </c>
      <c r="L2049">
        <v>56265</v>
      </c>
      <c r="M2049">
        <v>141923</v>
      </c>
      <c r="N2049">
        <v>12826</v>
      </c>
    </row>
    <row r="2050" spans="2:14" x14ac:dyDescent="0.2">
      <c r="B2050" s="5" t="s">
        <v>287</v>
      </c>
      <c r="C2050">
        <v>1980</v>
      </c>
      <c r="D2050">
        <v>5323412</v>
      </c>
      <c r="E2050">
        <v>245942</v>
      </c>
      <c r="F2050">
        <v>16355</v>
      </c>
      <c r="G2050">
        <v>229587</v>
      </c>
      <c r="H2050">
        <v>459</v>
      </c>
      <c r="I2050">
        <v>1458</v>
      </c>
      <c r="J2050">
        <v>6392</v>
      </c>
      <c r="K2050">
        <v>8046</v>
      </c>
      <c r="L2050">
        <v>64020</v>
      </c>
      <c r="M2050">
        <v>153437</v>
      </c>
      <c r="N2050">
        <v>12130</v>
      </c>
    </row>
    <row r="2051" spans="2:14" x14ac:dyDescent="0.2">
      <c r="B2051" s="5" t="s">
        <v>287</v>
      </c>
      <c r="C2051">
        <v>1981</v>
      </c>
      <c r="D2051">
        <v>5426000</v>
      </c>
      <c r="E2051">
        <v>253440</v>
      </c>
      <c r="F2051">
        <v>17456</v>
      </c>
      <c r="G2051">
        <v>235984</v>
      </c>
      <c r="H2051">
        <v>464</v>
      </c>
      <c r="I2051">
        <v>1478</v>
      </c>
      <c r="J2051">
        <v>7229</v>
      </c>
      <c r="K2051">
        <v>8285</v>
      </c>
      <c r="L2051">
        <v>63350</v>
      </c>
      <c r="M2051">
        <v>161678</v>
      </c>
      <c r="N2051">
        <v>10956</v>
      </c>
    </row>
    <row r="2052" spans="2:14" x14ac:dyDescent="0.2">
      <c r="B2052" s="5" t="s">
        <v>287</v>
      </c>
      <c r="C2052">
        <v>1982</v>
      </c>
      <c r="D2052">
        <v>5491000</v>
      </c>
      <c r="E2052">
        <v>233683</v>
      </c>
      <c r="F2052">
        <v>16970</v>
      </c>
      <c r="G2052">
        <v>216713</v>
      </c>
      <c r="H2052">
        <v>405</v>
      </c>
      <c r="I2052">
        <v>1366</v>
      </c>
      <c r="J2052">
        <v>6708</v>
      </c>
      <c r="K2052">
        <v>8491</v>
      </c>
      <c r="L2052">
        <v>53457</v>
      </c>
      <c r="M2052">
        <v>153148</v>
      </c>
      <c r="N2052">
        <v>10108</v>
      </c>
    </row>
    <row r="2053" spans="2:14" x14ac:dyDescent="0.2">
      <c r="B2053" s="5" t="s">
        <v>287</v>
      </c>
      <c r="C2053">
        <v>1983</v>
      </c>
      <c r="D2053">
        <v>5550000</v>
      </c>
      <c r="E2053">
        <v>219868</v>
      </c>
      <c r="F2053">
        <v>16236</v>
      </c>
      <c r="G2053">
        <v>203632</v>
      </c>
      <c r="H2053">
        <v>387</v>
      </c>
      <c r="I2053">
        <v>1370</v>
      </c>
      <c r="J2053">
        <v>6132</v>
      </c>
      <c r="K2053">
        <v>8347</v>
      </c>
      <c r="L2053">
        <v>51055</v>
      </c>
      <c r="M2053">
        <v>142714</v>
      </c>
      <c r="N2053">
        <v>9863</v>
      </c>
    </row>
    <row r="2054" spans="2:14" x14ac:dyDescent="0.2">
      <c r="B2054" s="5" t="s">
        <v>287</v>
      </c>
      <c r="C2054">
        <v>1984</v>
      </c>
      <c r="D2054">
        <v>5636000</v>
      </c>
      <c r="E2054">
        <v>213241</v>
      </c>
      <c r="F2054">
        <v>16660</v>
      </c>
      <c r="G2054">
        <v>196581</v>
      </c>
      <c r="H2054">
        <v>434</v>
      </c>
      <c r="I2054">
        <v>1503</v>
      </c>
      <c r="J2054">
        <v>5765</v>
      </c>
      <c r="K2054">
        <v>8958</v>
      </c>
      <c r="L2054">
        <v>47436</v>
      </c>
      <c r="M2054">
        <v>138808</v>
      </c>
      <c r="N2054">
        <v>10337</v>
      </c>
    </row>
    <row r="2055" spans="2:14" x14ac:dyDescent="0.2">
      <c r="B2055" s="5" t="s">
        <v>287</v>
      </c>
      <c r="C2055">
        <v>1985</v>
      </c>
      <c r="D2055">
        <v>5706000</v>
      </c>
      <c r="E2055">
        <v>215634</v>
      </c>
      <c r="F2055">
        <v>16813</v>
      </c>
      <c r="G2055">
        <v>198821</v>
      </c>
      <c r="H2055">
        <v>405</v>
      </c>
      <c r="I2055">
        <v>1551</v>
      </c>
      <c r="J2055">
        <v>5720</v>
      </c>
      <c r="K2055">
        <v>9137</v>
      </c>
      <c r="L2055">
        <v>44797</v>
      </c>
      <c r="M2055">
        <v>142800</v>
      </c>
      <c r="N2055">
        <v>11224</v>
      </c>
    </row>
    <row r="2056" spans="2:14" x14ac:dyDescent="0.2">
      <c r="B2056" s="5" t="s">
        <v>287</v>
      </c>
      <c r="C2056">
        <v>1986</v>
      </c>
      <c r="D2056">
        <v>5787000</v>
      </c>
      <c r="E2056">
        <v>223366</v>
      </c>
      <c r="F2056">
        <v>17708</v>
      </c>
      <c r="G2056">
        <v>205658</v>
      </c>
      <c r="H2056">
        <v>411</v>
      </c>
      <c r="I2056">
        <v>1533</v>
      </c>
      <c r="J2056">
        <v>6118</v>
      </c>
      <c r="K2056">
        <v>9646</v>
      </c>
      <c r="L2056">
        <v>47021</v>
      </c>
      <c r="M2056">
        <v>145935</v>
      </c>
      <c r="N2056">
        <v>12702</v>
      </c>
    </row>
    <row r="2057" spans="2:14" x14ac:dyDescent="0.2">
      <c r="B2057" s="5" t="s">
        <v>287</v>
      </c>
      <c r="C2057">
        <v>1987</v>
      </c>
      <c r="D2057">
        <v>5904000</v>
      </c>
      <c r="E2057">
        <v>233768</v>
      </c>
      <c r="F2057">
        <v>17414</v>
      </c>
      <c r="G2057">
        <v>216354</v>
      </c>
      <c r="H2057">
        <v>437</v>
      </c>
      <c r="I2057">
        <v>1537</v>
      </c>
      <c r="J2057">
        <v>6244</v>
      </c>
      <c r="K2057">
        <v>9196</v>
      </c>
      <c r="L2057">
        <v>47642</v>
      </c>
      <c r="M2057">
        <v>153690</v>
      </c>
      <c r="N2057">
        <v>15022</v>
      </c>
    </row>
    <row r="2058" spans="2:14" x14ac:dyDescent="0.2">
      <c r="B2058" s="5" t="s">
        <v>287</v>
      </c>
      <c r="C2058">
        <v>1988</v>
      </c>
      <c r="D2058">
        <v>5996000</v>
      </c>
      <c r="E2058">
        <v>250436</v>
      </c>
      <c r="F2058">
        <v>17940</v>
      </c>
      <c r="G2058">
        <v>232496</v>
      </c>
      <c r="H2058">
        <v>468</v>
      </c>
      <c r="I2058">
        <v>1622</v>
      </c>
      <c r="J2058">
        <v>6748</v>
      </c>
      <c r="K2058">
        <v>9102</v>
      </c>
      <c r="L2058">
        <v>49069</v>
      </c>
      <c r="M2058">
        <v>165343</v>
      </c>
      <c r="N2058">
        <v>18084</v>
      </c>
    </row>
    <row r="2059" spans="2:14" x14ac:dyDescent="0.2">
      <c r="B2059" s="5" t="s">
        <v>287</v>
      </c>
      <c r="C2059">
        <v>1989</v>
      </c>
      <c r="D2059">
        <v>6098000</v>
      </c>
      <c r="E2059">
        <v>256814</v>
      </c>
      <c r="F2059">
        <v>19057</v>
      </c>
      <c r="G2059">
        <v>237757</v>
      </c>
      <c r="H2059">
        <v>480</v>
      </c>
      <c r="I2059">
        <v>1638</v>
      </c>
      <c r="J2059">
        <v>6494</v>
      </c>
      <c r="K2059">
        <v>10445</v>
      </c>
      <c r="L2059">
        <v>46156</v>
      </c>
      <c r="M2059">
        <v>172645</v>
      </c>
      <c r="N2059">
        <v>18956</v>
      </c>
    </row>
    <row r="2060" spans="2:14" x14ac:dyDescent="0.2">
      <c r="B2060" s="5" t="s">
        <v>287</v>
      </c>
      <c r="C2060">
        <v>1990</v>
      </c>
      <c r="D2060">
        <v>6187358</v>
      </c>
      <c r="E2060">
        <v>274757</v>
      </c>
      <c r="F2060">
        <v>21694</v>
      </c>
      <c r="G2060">
        <v>253063</v>
      </c>
      <c r="H2060">
        <v>545</v>
      </c>
      <c r="I2060">
        <v>1915</v>
      </c>
      <c r="J2060">
        <v>7626</v>
      </c>
      <c r="K2060">
        <v>11608</v>
      </c>
      <c r="L2060">
        <v>45236</v>
      </c>
      <c r="M2060">
        <v>187564</v>
      </c>
      <c r="N2060">
        <v>20263</v>
      </c>
    </row>
    <row r="2061" spans="2:14" x14ac:dyDescent="0.2">
      <c r="B2061" s="5" t="s">
        <v>287</v>
      </c>
      <c r="C2061">
        <v>1991</v>
      </c>
      <c r="D2061">
        <v>6286000</v>
      </c>
      <c r="E2061">
        <v>289619</v>
      </c>
      <c r="F2061">
        <v>23459</v>
      </c>
      <c r="G2061">
        <v>266160</v>
      </c>
      <c r="H2061">
        <v>583</v>
      </c>
      <c r="I2061">
        <v>1879</v>
      </c>
      <c r="J2061">
        <v>8651</v>
      </c>
      <c r="K2061">
        <v>12346</v>
      </c>
      <c r="L2061">
        <v>49224</v>
      </c>
      <c r="M2061">
        <v>195652</v>
      </c>
      <c r="N2061">
        <v>21284</v>
      </c>
    </row>
    <row r="2062" spans="2:14" x14ac:dyDescent="0.2">
      <c r="B2062" s="5" t="s">
        <v>287</v>
      </c>
      <c r="C2062">
        <v>1992</v>
      </c>
      <c r="D2062">
        <v>6377000</v>
      </c>
      <c r="E2062">
        <v>274118</v>
      </c>
      <c r="F2062">
        <v>23907</v>
      </c>
      <c r="G2062">
        <v>250211</v>
      </c>
      <c r="H2062">
        <v>564</v>
      </c>
      <c r="I2062">
        <v>2008</v>
      </c>
      <c r="J2062">
        <v>8787</v>
      </c>
      <c r="K2062">
        <v>12548</v>
      </c>
      <c r="L2062">
        <v>45217</v>
      </c>
      <c r="M2062">
        <v>185506</v>
      </c>
      <c r="N2062">
        <v>19488</v>
      </c>
    </row>
    <row r="2063" spans="2:14" x14ac:dyDescent="0.2">
      <c r="B2063" s="5" t="s">
        <v>287</v>
      </c>
      <c r="C2063">
        <v>1993</v>
      </c>
      <c r="D2063">
        <v>6491000</v>
      </c>
      <c r="E2063">
        <v>267135</v>
      </c>
      <c r="F2063">
        <v>24160</v>
      </c>
      <c r="G2063">
        <v>242975</v>
      </c>
      <c r="H2063">
        <v>539</v>
      </c>
      <c r="I2063">
        <v>2083</v>
      </c>
      <c r="J2063">
        <v>9216</v>
      </c>
      <c r="K2063">
        <v>12322</v>
      </c>
      <c r="L2063">
        <v>43338</v>
      </c>
      <c r="M2063">
        <v>181104</v>
      </c>
      <c r="N2063">
        <v>18533</v>
      </c>
    </row>
    <row r="2064" spans="2:14" x14ac:dyDescent="0.2">
      <c r="B2064" s="5" t="s">
        <v>287</v>
      </c>
      <c r="C2064">
        <v>1994</v>
      </c>
      <c r="D2064">
        <v>6552000</v>
      </c>
      <c r="E2064">
        <v>265200</v>
      </c>
      <c r="F2064">
        <v>23437</v>
      </c>
      <c r="G2064">
        <v>241763</v>
      </c>
      <c r="H2064">
        <v>571</v>
      </c>
      <c r="I2064">
        <v>1868</v>
      </c>
      <c r="J2064">
        <v>8704</v>
      </c>
      <c r="K2064">
        <v>12294</v>
      </c>
      <c r="L2064">
        <v>41855</v>
      </c>
      <c r="M2064">
        <v>181619</v>
      </c>
      <c r="N2064">
        <v>18289</v>
      </c>
    </row>
    <row r="2065" spans="2:14" x14ac:dyDescent="0.2">
      <c r="B2065" s="5" t="s">
        <v>287</v>
      </c>
      <c r="C2065">
        <v>1995</v>
      </c>
      <c r="D2065">
        <v>6618000</v>
      </c>
      <c r="E2065">
        <v>264005</v>
      </c>
      <c r="F2065">
        <v>23921</v>
      </c>
      <c r="G2065">
        <v>240084</v>
      </c>
      <c r="H2065">
        <v>503</v>
      </c>
      <c r="I2065">
        <v>1799</v>
      </c>
      <c r="J2065">
        <v>8718</v>
      </c>
      <c r="K2065">
        <v>12901</v>
      </c>
      <c r="L2065">
        <v>39388</v>
      </c>
      <c r="M2065">
        <v>181333</v>
      </c>
      <c r="N2065">
        <v>19363</v>
      </c>
    </row>
    <row r="2066" spans="2:14" x14ac:dyDescent="0.2">
      <c r="B2066" s="5" t="s">
        <v>287</v>
      </c>
      <c r="C2066">
        <v>1996</v>
      </c>
      <c r="D2066">
        <v>6675000</v>
      </c>
      <c r="E2066">
        <v>264882</v>
      </c>
      <c r="F2066">
        <v>22782</v>
      </c>
      <c r="G2066">
        <v>242100</v>
      </c>
      <c r="H2066">
        <v>500</v>
      </c>
      <c r="I2066">
        <v>1783</v>
      </c>
      <c r="J2066">
        <v>8181</v>
      </c>
      <c r="K2066">
        <v>12318</v>
      </c>
      <c r="L2066">
        <v>39255</v>
      </c>
      <c r="M2066">
        <v>184237</v>
      </c>
      <c r="N2066">
        <v>18608</v>
      </c>
    </row>
    <row r="2067" spans="2:14" x14ac:dyDescent="0.2">
      <c r="B2067" s="5" t="s">
        <v>287</v>
      </c>
      <c r="C2067">
        <v>1997</v>
      </c>
      <c r="D2067">
        <v>6734000</v>
      </c>
      <c r="E2067">
        <v>261022</v>
      </c>
      <c r="F2067">
        <v>23249</v>
      </c>
      <c r="G2067">
        <v>237773</v>
      </c>
      <c r="H2067">
        <v>488</v>
      </c>
      <c r="I2067">
        <v>1819</v>
      </c>
      <c r="J2067">
        <v>8384</v>
      </c>
      <c r="K2067">
        <v>12558</v>
      </c>
      <c r="L2067">
        <v>38475</v>
      </c>
      <c r="M2067">
        <v>180406</v>
      </c>
      <c r="N2067">
        <v>18892</v>
      </c>
    </row>
    <row r="2068" spans="2:14" x14ac:dyDescent="0.2">
      <c r="B2068" s="5" t="s">
        <v>287</v>
      </c>
      <c r="C2068">
        <v>1998</v>
      </c>
      <c r="D2068">
        <v>6791000</v>
      </c>
      <c r="E2068">
        <v>248576</v>
      </c>
      <c r="F2068">
        <v>22115</v>
      </c>
      <c r="G2068">
        <v>226461</v>
      </c>
      <c r="H2068">
        <v>422</v>
      </c>
      <c r="I2068">
        <v>1810</v>
      </c>
      <c r="J2068">
        <v>7171</v>
      </c>
      <c r="K2068">
        <v>12712</v>
      </c>
      <c r="L2068">
        <v>38094</v>
      </c>
      <c r="M2068">
        <v>170012</v>
      </c>
      <c r="N2068">
        <v>18355</v>
      </c>
    </row>
    <row r="2069" spans="2:14" x14ac:dyDescent="0.2">
      <c r="B2069" s="5" t="s">
        <v>287</v>
      </c>
      <c r="C2069">
        <v>1999</v>
      </c>
      <c r="D2069">
        <v>6872912</v>
      </c>
      <c r="E2069">
        <v>231886</v>
      </c>
      <c r="F2069">
        <v>21626</v>
      </c>
      <c r="G2069">
        <v>210260</v>
      </c>
      <c r="H2069">
        <v>392</v>
      </c>
      <c r="I2069">
        <v>1720</v>
      </c>
      <c r="J2069">
        <v>6947</v>
      </c>
      <c r="K2069">
        <v>12567</v>
      </c>
      <c r="L2069">
        <v>32411</v>
      </c>
      <c r="M2069">
        <v>159896</v>
      </c>
      <c r="N2069">
        <v>17953</v>
      </c>
    </row>
    <row r="2070" spans="2:14" x14ac:dyDescent="0.2">
      <c r="B2070" s="5" t="s">
        <v>287</v>
      </c>
      <c r="C2070">
        <v>2000</v>
      </c>
      <c r="D2070">
        <v>7078515</v>
      </c>
      <c r="E2070">
        <v>214348</v>
      </c>
      <c r="F2070">
        <v>19943</v>
      </c>
      <c r="G2070">
        <v>194405</v>
      </c>
      <c r="H2070">
        <v>401</v>
      </c>
      <c r="I2070">
        <v>1616</v>
      </c>
      <c r="J2070">
        <v>6295</v>
      </c>
      <c r="K2070">
        <v>11631</v>
      </c>
      <c r="L2070">
        <v>30434</v>
      </c>
      <c r="M2070">
        <v>146158</v>
      </c>
      <c r="N2070">
        <v>17813</v>
      </c>
    </row>
    <row r="2071" spans="2:14" x14ac:dyDescent="0.2">
      <c r="B2071" s="5" t="s">
        <v>287</v>
      </c>
      <c r="C2071">
        <v>2001</v>
      </c>
      <c r="D2071">
        <v>7187734</v>
      </c>
      <c r="E2071">
        <v>228445</v>
      </c>
      <c r="F2071">
        <v>20939</v>
      </c>
      <c r="G2071">
        <v>207506</v>
      </c>
      <c r="H2071">
        <v>364</v>
      </c>
      <c r="I2071">
        <v>1770</v>
      </c>
      <c r="J2071">
        <v>6860</v>
      </c>
      <c r="K2071">
        <v>11945</v>
      </c>
      <c r="L2071">
        <v>31604</v>
      </c>
      <c r="M2071">
        <v>157060</v>
      </c>
      <c r="N2071">
        <v>18842</v>
      </c>
    </row>
    <row r="2072" spans="2:14" x14ac:dyDescent="0.2">
      <c r="B2072" s="5" t="s">
        <v>287</v>
      </c>
      <c r="C2072">
        <v>2002</v>
      </c>
      <c r="D2072">
        <v>7293542</v>
      </c>
      <c r="E2072">
        <v>229039</v>
      </c>
      <c r="F2072">
        <v>21256</v>
      </c>
      <c r="G2072">
        <v>207783</v>
      </c>
      <c r="H2072">
        <v>388</v>
      </c>
      <c r="I2072">
        <v>1839</v>
      </c>
      <c r="J2072">
        <v>6961</v>
      </c>
      <c r="K2072">
        <v>12068</v>
      </c>
      <c r="L2072">
        <v>31757</v>
      </c>
      <c r="M2072">
        <v>157548</v>
      </c>
      <c r="N2072">
        <v>18478</v>
      </c>
    </row>
    <row r="2073" spans="2:14" x14ac:dyDescent="0.2">
      <c r="B2073" s="5" t="s">
        <v>287</v>
      </c>
      <c r="C2073">
        <v>2003</v>
      </c>
      <c r="D2073">
        <v>7386330</v>
      </c>
      <c r="E2073">
        <v>220106</v>
      </c>
      <c r="F2073">
        <v>20375</v>
      </c>
      <c r="G2073">
        <v>199731</v>
      </c>
      <c r="H2073">
        <v>413</v>
      </c>
      <c r="I2073">
        <v>1773</v>
      </c>
      <c r="J2073">
        <v>6672</v>
      </c>
      <c r="K2073">
        <v>11517</v>
      </c>
      <c r="L2073">
        <v>28919</v>
      </c>
      <c r="M2073">
        <v>152898</v>
      </c>
      <c r="N2073">
        <v>17914</v>
      </c>
    </row>
    <row r="2074" spans="2:14" x14ac:dyDescent="0.2">
      <c r="B2074" s="5" t="s">
        <v>287</v>
      </c>
      <c r="C2074">
        <v>2004</v>
      </c>
      <c r="D2074">
        <v>7459827</v>
      </c>
      <c r="E2074">
        <v>220227</v>
      </c>
      <c r="F2074">
        <v>20559</v>
      </c>
      <c r="G2074">
        <v>199668</v>
      </c>
      <c r="H2074">
        <v>391</v>
      </c>
      <c r="I2074">
        <v>1766</v>
      </c>
      <c r="J2074">
        <v>6906</v>
      </c>
      <c r="K2074">
        <v>11496</v>
      </c>
      <c r="L2074">
        <v>28793</v>
      </c>
      <c r="M2074">
        <v>153464</v>
      </c>
      <c r="N2074">
        <v>17411</v>
      </c>
    </row>
    <row r="2075" spans="2:14" x14ac:dyDescent="0.2">
      <c r="B2075" s="5" t="s">
        <v>288</v>
      </c>
      <c r="C2075">
        <v>1960</v>
      </c>
      <c r="D2075">
        <v>389881</v>
      </c>
      <c r="E2075">
        <v>3218</v>
      </c>
      <c r="F2075">
        <v>37</v>
      </c>
      <c r="G2075">
        <v>3181</v>
      </c>
      <c r="H2075">
        <v>1</v>
      </c>
      <c r="I2075">
        <v>9</v>
      </c>
      <c r="J2075">
        <v>9</v>
      </c>
      <c r="K2075">
        <v>18</v>
      </c>
      <c r="L2075">
        <v>944</v>
      </c>
      <c r="M2075">
        <v>1898</v>
      </c>
      <c r="N2075">
        <v>339</v>
      </c>
    </row>
    <row r="2076" spans="2:14" x14ac:dyDescent="0.2">
      <c r="B2076" s="5" t="s">
        <v>288</v>
      </c>
      <c r="C2076">
        <v>1961</v>
      </c>
      <c r="D2076">
        <v>395000</v>
      </c>
      <c r="E2076">
        <v>3226</v>
      </c>
      <c r="F2076">
        <v>79</v>
      </c>
      <c r="G2076">
        <v>3147</v>
      </c>
      <c r="H2076">
        <v>6</v>
      </c>
      <c r="I2076">
        <v>36</v>
      </c>
      <c r="J2076">
        <v>16</v>
      </c>
      <c r="K2076">
        <v>21</v>
      </c>
      <c r="L2076">
        <v>1324</v>
      </c>
      <c r="M2076">
        <v>1489</v>
      </c>
      <c r="N2076">
        <v>334</v>
      </c>
    </row>
    <row r="2077" spans="2:14" x14ac:dyDescent="0.2">
      <c r="B2077" s="5" t="s">
        <v>288</v>
      </c>
      <c r="C2077">
        <v>1962</v>
      </c>
      <c r="D2077">
        <v>390000</v>
      </c>
      <c r="E2077">
        <v>4001</v>
      </c>
      <c r="F2077">
        <v>57</v>
      </c>
      <c r="G2077">
        <v>3944</v>
      </c>
      <c r="H2077">
        <v>1</v>
      </c>
      <c r="I2077">
        <v>24</v>
      </c>
      <c r="J2077">
        <v>18</v>
      </c>
      <c r="K2077">
        <v>14</v>
      </c>
      <c r="L2077">
        <v>1461</v>
      </c>
      <c r="M2077">
        <v>2133</v>
      </c>
      <c r="N2077">
        <v>350</v>
      </c>
    </row>
    <row r="2078" spans="2:14" x14ac:dyDescent="0.2">
      <c r="B2078" s="5" t="s">
        <v>288</v>
      </c>
      <c r="C2078">
        <v>1963</v>
      </c>
      <c r="D2078">
        <v>390000</v>
      </c>
      <c r="E2078">
        <v>4334</v>
      </c>
      <c r="F2078">
        <v>92</v>
      </c>
      <c r="G2078">
        <v>4242</v>
      </c>
      <c r="H2078">
        <v>2</v>
      </c>
      <c r="I2078">
        <v>33</v>
      </c>
      <c r="J2078">
        <v>27</v>
      </c>
      <c r="K2078">
        <v>30</v>
      </c>
      <c r="L2078">
        <v>1614</v>
      </c>
      <c r="M2078">
        <v>2167</v>
      </c>
      <c r="N2078">
        <v>461</v>
      </c>
    </row>
    <row r="2079" spans="2:14" x14ac:dyDescent="0.2">
      <c r="B2079" s="5" t="s">
        <v>288</v>
      </c>
      <c r="C2079">
        <v>1964</v>
      </c>
      <c r="D2079">
        <v>409000</v>
      </c>
      <c r="E2079">
        <v>3527</v>
      </c>
      <c r="F2079">
        <v>89</v>
      </c>
      <c r="G2079">
        <v>3438</v>
      </c>
      <c r="H2079">
        <v>2</v>
      </c>
      <c r="I2079">
        <v>24</v>
      </c>
      <c r="J2079">
        <v>13</v>
      </c>
      <c r="K2079">
        <v>50</v>
      </c>
      <c r="L2079">
        <v>1064</v>
      </c>
      <c r="M2079">
        <v>1968</v>
      </c>
      <c r="N2079">
        <v>406</v>
      </c>
    </row>
    <row r="2080" spans="2:14" x14ac:dyDescent="0.2">
      <c r="B2080" s="5" t="s">
        <v>288</v>
      </c>
      <c r="C2080">
        <v>1965</v>
      </c>
      <c r="D2080">
        <v>397000</v>
      </c>
      <c r="E2080">
        <v>3892</v>
      </c>
      <c r="F2080">
        <v>89</v>
      </c>
      <c r="G2080">
        <v>3803</v>
      </c>
      <c r="H2080">
        <v>2</v>
      </c>
      <c r="I2080">
        <v>26</v>
      </c>
      <c r="J2080">
        <v>18</v>
      </c>
      <c r="K2080">
        <v>43</v>
      </c>
      <c r="L2080">
        <v>1286</v>
      </c>
      <c r="M2080">
        <v>2128</v>
      </c>
      <c r="N2080">
        <v>389</v>
      </c>
    </row>
    <row r="2081" spans="2:14" x14ac:dyDescent="0.2">
      <c r="B2081" s="5" t="s">
        <v>288</v>
      </c>
      <c r="C2081">
        <v>1966</v>
      </c>
      <c r="D2081">
        <v>405000</v>
      </c>
      <c r="E2081">
        <v>4524</v>
      </c>
      <c r="F2081">
        <v>80</v>
      </c>
      <c r="G2081">
        <v>4444</v>
      </c>
      <c r="H2081">
        <v>6</v>
      </c>
      <c r="I2081">
        <v>28</v>
      </c>
      <c r="J2081">
        <v>16</v>
      </c>
      <c r="K2081">
        <v>30</v>
      </c>
      <c r="L2081">
        <v>1733</v>
      </c>
      <c r="M2081">
        <v>2238</v>
      </c>
      <c r="N2081">
        <v>473</v>
      </c>
    </row>
    <row r="2082" spans="2:14" x14ac:dyDescent="0.2">
      <c r="B2082" s="5" t="s">
        <v>288</v>
      </c>
      <c r="C2082">
        <v>1967</v>
      </c>
      <c r="D2082">
        <v>417000</v>
      </c>
      <c r="E2082">
        <v>5095</v>
      </c>
      <c r="F2082">
        <v>86</v>
      </c>
      <c r="G2082">
        <v>5009</v>
      </c>
      <c r="H2082">
        <v>13</v>
      </c>
      <c r="I2082">
        <v>18</v>
      </c>
      <c r="J2082">
        <v>8</v>
      </c>
      <c r="K2082">
        <v>47</v>
      </c>
      <c r="L2082">
        <v>2156</v>
      </c>
      <c r="M2082">
        <v>2332</v>
      </c>
      <c r="N2082">
        <v>521</v>
      </c>
    </row>
    <row r="2083" spans="2:14" x14ac:dyDescent="0.2">
      <c r="B2083" s="5" t="s">
        <v>288</v>
      </c>
      <c r="C2083">
        <v>1968</v>
      </c>
      <c r="D2083">
        <v>422000</v>
      </c>
      <c r="E2083">
        <v>5117</v>
      </c>
      <c r="F2083">
        <v>157</v>
      </c>
      <c r="G2083">
        <v>4960</v>
      </c>
      <c r="H2083">
        <v>11</v>
      </c>
      <c r="I2083">
        <v>31</v>
      </c>
      <c r="J2083">
        <v>26</v>
      </c>
      <c r="K2083">
        <v>89</v>
      </c>
      <c r="L2083">
        <v>2093</v>
      </c>
      <c r="M2083">
        <v>2505</v>
      </c>
      <c r="N2083">
        <v>362</v>
      </c>
    </row>
    <row r="2084" spans="2:14" x14ac:dyDescent="0.2">
      <c r="B2084" s="5" t="s">
        <v>288</v>
      </c>
      <c r="C2084">
        <v>1969</v>
      </c>
      <c r="D2084">
        <v>439000</v>
      </c>
      <c r="E2084">
        <v>6898</v>
      </c>
      <c r="F2084">
        <v>234</v>
      </c>
      <c r="G2084">
        <v>6664</v>
      </c>
      <c r="H2084">
        <v>11</v>
      </c>
      <c r="I2084">
        <v>40</v>
      </c>
      <c r="J2084">
        <v>41</v>
      </c>
      <c r="K2084">
        <v>142</v>
      </c>
      <c r="L2084">
        <v>2632</v>
      </c>
      <c r="M2084">
        <v>3536</v>
      </c>
      <c r="N2084">
        <v>496</v>
      </c>
    </row>
    <row r="2085" spans="2:14" x14ac:dyDescent="0.2">
      <c r="B2085" s="5" t="s">
        <v>288</v>
      </c>
      <c r="C2085">
        <v>1970</v>
      </c>
      <c r="D2085">
        <v>444732</v>
      </c>
      <c r="E2085">
        <v>8437</v>
      </c>
      <c r="F2085">
        <v>329</v>
      </c>
      <c r="G2085">
        <v>8108</v>
      </c>
      <c r="H2085">
        <v>6</v>
      </c>
      <c r="I2085">
        <v>46</v>
      </c>
      <c r="J2085">
        <v>34</v>
      </c>
      <c r="K2085">
        <v>243</v>
      </c>
      <c r="L2085">
        <v>3249</v>
      </c>
      <c r="M2085">
        <v>4308</v>
      </c>
      <c r="N2085">
        <v>551</v>
      </c>
    </row>
    <row r="2086" spans="2:14" x14ac:dyDescent="0.2">
      <c r="B2086" s="5" t="s">
        <v>288</v>
      </c>
      <c r="C2086">
        <v>1971</v>
      </c>
      <c r="D2086">
        <v>458000</v>
      </c>
      <c r="E2086">
        <v>9528</v>
      </c>
      <c r="F2086">
        <v>333</v>
      </c>
      <c r="G2086">
        <v>9195</v>
      </c>
      <c r="H2086">
        <v>5</v>
      </c>
      <c r="I2086">
        <v>52</v>
      </c>
      <c r="J2086">
        <v>45</v>
      </c>
      <c r="K2086">
        <v>231</v>
      </c>
      <c r="L2086">
        <v>3325</v>
      </c>
      <c r="M2086">
        <v>5233</v>
      </c>
      <c r="N2086">
        <v>637</v>
      </c>
    </row>
    <row r="2087" spans="2:14" x14ac:dyDescent="0.2">
      <c r="B2087" s="5" t="s">
        <v>288</v>
      </c>
      <c r="C2087">
        <v>1972</v>
      </c>
      <c r="D2087">
        <v>462000</v>
      </c>
      <c r="E2087">
        <v>10185</v>
      </c>
      <c r="F2087">
        <v>445</v>
      </c>
      <c r="G2087">
        <v>9740</v>
      </c>
      <c r="H2087">
        <v>8</v>
      </c>
      <c r="I2087">
        <v>50</v>
      </c>
      <c r="J2087">
        <v>49</v>
      </c>
      <c r="K2087">
        <v>338</v>
      </c>
      <c r="L2087">
        <v>3411</v>
      </c>
      <c r="M2087">
        <v>5802</v>
      </c>
      <c r="N2087">
        <v>527</v>
      </c>
    </row>
    <row r="2088" spans="2:14" x14ac:dyDescent="0.2">
      <c r="B2088" s="5" t="s">
        <v>288</v>
      </c>
      <c r="C2088">
        <v>1973</v>
      </c>
      <c r="D2088">
        <v>464000</v>
      </c>
      <c r="E2088">
        <v>11591</v>
      </c>
      <c r="F2088">
        <v>327</v>
      </c>
      <c r="G2088">
        <v>11264</v>
      </c>
      <c r="H2088">
        <v>10</v>
      </c>
      <c r="I2088">
        <v>52</v>
      </c>
      <c r="J2088">
        <v>41</v>
      </c>
      <c r="K2088">
        <v>224</v>
      </c>
      <c r="L2088">
        <v>3719</v>
      </c>
      <c r="M2088">
        <v>6913</v>
      </c>
      <c r="N2088">
        <v>632</v>
      </c>
    </row>
    <row r="2089" spans="2:14" x14ac:dyDescent="0.2">
      <c r="B2089" s="5" t="s">
        <v>288</v>
      </c>
      <c r="C2089">
        <v>1974</v>
      </c>
      <c r="D2089">
        <v>470000</v>
      </c>
      <c r="E2089">
        <v>13511</v>
      </c>
      <c r="F2089">
        <v>353</v>
      </c>
      <c r="G2089">
        <v>13158</v>
      </c>
      <c r="H2089">
        <v>16</v>
      </c>
      <c r="I2089">
        <v>58</v>
      </c>
      <c r="J2089">
        <v>65</v>
      </c>
      <c r="K2089">
        <v>214</v>
      </c>
      <c r="L2089">
        <v>4791</v>
      </c>
      <c r="M2089">
        <v>7551</v>
      </c>
      <c r="N2089">
        <v>816</v>
      </c>
    </row>
    <row r="2090" spans="2:14" x14ac:dyDescent="0.2">
      <c r="B2090" s="5" t="s">
        <v>288</v>
      </c>
      <c r="C2090">
        <v>1975</v>
      </c>
      <c r="D2090">
        <v>471000</v>
      </c>
      <c r="E2090">
        <v>16396</v>
      </c>
      <c r="F2090">
        <v>448</v>
      </c>
      <c r="G2090">
        <v>15948</v>
      </c>
      <c r="H2090">
        <v>10</v>
      </c>
      <c r="I2090">
        <v>69</v>
      </c>
      <c r="J2090">
        <v>74</v>
      </c>
      <c r="K2090">
        <v>295</v>
      </c>
      <c r="L2090">
        <v>5181</v>
      </c>
      <c r="M2090">
        <v>9948</v>
      </c>
      <c r="N2090">
        <v>819</v>
      </c>
    </row>
    <row r="2091" spans="2:14" x14ac:dyDescent="0.2">
      <c r="B2091" s="5" t="s">
        <v>288</v>
      </c>
      <c r="C2091">
        <v>1976</v>
      </c>
      <c r="D2091">
        <v>476000</v>
      </c>
      <c r="E2091">
        <v>15195</v>
      </c>
      <c r="F2091">
        <v>563</v>
      </c>
      <c r="G2091">
        <v>14632</v>
      </c>
      <c r="H2091">
        <v>26</v>
      </c>
      <c r="I2091">
        <v>71</v>
      </c>
      <c r="J2091">
        <v>85</v>
      </c>
      <c r="K2091">
        <v>381</v>
      </c>
      <c r="L2091">
        <v>4868</v>
      </c>
      <c r="M2091">
        <v>8821</v>
      </c>
      <c r="N2091">
        <v>943</v>
      </c>
    </row>
    <row r="2092" spans="2:14" x14ac:dyDescent="0.2">
      <c r="B2092" s="5" t="s">
        <v>288</v>
      </c>
      <c r="C2092">
        <v>1977</v>
      </c>
      <c r="D2092">
        <v>483000</v>
      </c>
      <c r="E2092">
        <v>19146</v>
      </c>
      <c r="F2092">
        <v>722</v>
      </c>
      <c r="G2092">
        <v>18424</v>
      </c>
      <c r="H2092">
        <v>7</v>
      </c>
      <c r="I2092">
        <v>77</v>
      </c>
      <c r="J2092">
        <v>149</v>
      </c>
      <c r="K2092">
        <v>489</v>
      </c>
      <c r="L2092">
        <v>6512</v>
      </c>
      <c r="M2092">
        <v>10631</v>
      </c>
      <c r="N2092">
        <v>1281</v>
      </c>
    </row>
    <row r="2093" spans="2:14" x14ac:dyDescent="0.2">
      <c r="B2093" s="5" t="s">
        <v>288</v>
      </c>
      <c r="C2093">
        <v>1978</v>
      </c>
      <c r="D2093">
        <v>487000</v>
      </c>
      <c r="E2093">
        <v>18538</v>
      </c>
      <c r="F2093">
        <v>810</v>
      </c>
      <c r="G2093">
        <v>17728</v>
      </c>
      <c r="H2093">
        <v>16</v>
      </c>
      <c r="I2093">
        <v>71</v>
      </c>
      <c r="J2093">
        <v>70</v>
      </c>
      <c r="K2093">
        <v>653</v>
      </c>
      <c r="L2093">
        <v>6142</v>
      </c>
      <c r="M2093">
        <v>10543</v>
      </c>
      <c r="N2093">
        <v>1043</v>
      </c>
    </row>
    <row r="2094" spans="2:14" x14ac:dyDescent="0.2">
      <c r="B2094" s="5" t="s">
        <v>288</v>
      </c>
      <c r="C2094">
        <v>1979</v>
      </c>
      <c r="D2094">
        <v>493000</v>
      </c>
      <c r="E2094">
        <v>26125</v>
      </c>
      <c r="F2094">
        <v>908</v>
      </c>
      <c r="G2094">
        <v>25217</v>
      </c>
      <c r="H2094">
        <v>7</v>
      </c>
      <c r="I2094">
        <v>113</v>
      </c>
      <c r="J2094">
        <v>141</v>
      </c>
      <c r="K2094">
        <v>647</v>
      </c>
      <c r="L2094">
        <v>7779</v>
      </c>
      <c r="M2094">
        <v>15776</v>
      </c>
      <c r="N2094">
        <v>1662</v>
      </c>
    </row>
    <row r="2095" spans="2:14" x14ac:dyDescent="0.2">
      <c r="B2095" s="5" t="s">
        <v>288</v>
      </c>
      <c r="C2095">
        <v>1980</v>
      </c>
      <c r="D2095">
        <v>511299</v>
      </c>
      <c r="E2095">
        <v>25506</v>
      </c>
      <c r="F2095">
        <v>914</v>
      </c>
      <c r="G2095">
        <v>24592</v>
      </c>
      <c r="H2095">
        <v>11</v>
      </c>
      <c r="I2095">
        <v>149</v>
      </c>
      <c r="J2095">
        <v>199</v>
      </c>
      <c r="K2095">
        <v>555</v>
      </c>
      <c r="L2095">
        <v>7806</v>
      </c>
      <c r="M2095">
        <v>15278</v>
      </c>
      <c r="N2095">
        <v>1508</v>
      </c>
    </row>
    <row r="2096" spans="2:14" x14ac:dyDescent="0.2">
      <c r="B2096" s="5" t="s">
        <v>288</v>
      </c>
      <c r="C2096">
        <v>1981</v>
      </c>
      <c r="D2096">
        <v>515000</v>
      </c>
      <c r="E2096">
        <v>26063</v>
      </c>
      <c r="F2096">
        <v>659</v>
      </c>
      <c r="G2096">
        <v>25404</v>
      </c>
      <c r="H2096">
        <v>22</v>
      </c>
      <c r="I2096">
        <v>170</v>
      </c>
      <c r="J2096">
        <v>142</v>
      </c>
      <c r="K2096">
        <v>325</v>
      </c>
      <c r="L2096">
        <v>8033</v>
      </c>
      <c r="M2096">
        <v>15860</v>
      </c>
      <c r="N2096">
        <v>1511</v>
      </c>
    </row>
    <row r="2097" spans="2:14" x14ac:dyDescent="0.2">
      <c r="B2097" s="5" t="s">
        <v>288</v>
      </c>
      <c r="C2097">
        <v>1982</v>
      </c>
      <c r="D2097">
        <v>516000</v>
      </c>
      <c r="E2097">
        <v>24210</v>
      </c>
      <c r="F2097">
        <v>655</v>
      </c>
      <c r="G2097">
        <v>23555</v>
      </c>
      <c r="H2097">
        <v>12</v>
      </c>
      <c r="I2097">
        <v>180</v>
      </c>
      <c r="J2097">
        <v>119</v>
      </c>
      <c r="K2097">
        <v>344</v>
      </c>
      <c r="L2097">
        <v>6080</v>
      </c>
      <c r="M2097">
        <v>16160</v>
      </c>
      <c r="N2097">
        <v>1315</v>
      </c>
    </row>
    <row r="2098" spans="2:14" x14ac:dyDescent="0.2">
      <c r="B2098" s="5" t="s">
        <v>288</v>
      </c>
      <c r="C2098">
        <v>1983</v>
      </c>
      <c r="D2098">
        <v>525000</v>
      </c>
      <c r="E2098">
        <v>21697</v>
      </c>
      <c r="F2098">
        <v>696</v>
      </c>
      <c r="G2098">
        <v>21001</v>
      </c>
      <c r="H2098">
        <v>19</v>
      </c>
      <c r="I2098">
        <v>214</v>
      </c>
      <c r="J2098">
        <v>146</v>
      </c>
      <c r="K2098">
        <v>317</v>
      </c>
      <c r="L2098">
        <v>5724</v>
      </c>
      <c r="M2098">
        <v>14296</v>
      </c>
      <c r="N2098">
        <v>981</v>
      </c>
    </row>
    <row r="2099" spans="2:14" x14ac:dyDescent="0.2">
      <c r="B2099" s="5" t="s">
        <v>288</v>
      </c>
      <c r="C2099">
        <v>1984</v>
      </c>
      <c r="D2099">
        <v>530000</v>
      </c>
      <c r="E2099">
        <v>21030</v>
      </c>
      <c r="F2099">
        <v>769</v>
      </c>
      <c r="G2099">
        <v>20261</v>
      </c>
      <c r="H2099">
        <v>12</v>
      </c>
      <c r="I2099">
        <v>105</v>
      </c>
      <c r="J2099">
        <v>122</v>
      </c>
      <c r="K2099">
        <v>530</v>
      </c>
      <c r="L2099">
        <v>5387</v>
      </c>
      <c r="M2099">
        <v>14054</v>
      </c>
      <c r="N2099">
        <v>820</v>
      </c>
    </row>
    <row r="2100" spans="2:14" x14ac:dyDescent="0.2">
      <c r="B2100" s="5" t="s">
        <v>288</v>
      </c>
      <c r="C2100">
        <v>1985</v>
      </c>
      <c r="D2100">
        <v>535000</v>
      </c>
      <c r="E2100">
        <v>20801</v>
      </c>
      <c r="F2100">
        <v>790</v>
      </c>
      <c r="G2100">
        <v>20011</v>
      </c>
      <c r="H2100">
        <v>18</v>
      </c>
      <c r="I2100">
        <v>103</v>
      </c>
      <c r="J2100">
        <v>112</v>
      </c>
      <c r="K2100">
        <v>557</v>
      </c>
      <c r="L2100">
        <v>5210</v>
      </c>
      <c r="M2100">
        <v>13924</v>
      </c>
      <c r="N2100">
        <v>877</v>
      </c>
    </row>
    <row r="2101" spans="2:14" x14ac:dyDescent="0.2">
      <c r="B2101" s="5" t="s">
        <v>288</v>
      </c>
      <c r="C2101">
        <v>1986</v>
      </c>
      <c r="D2101">
        <v>541000</v>
      </c>
      <c r="E2101">
        <v>21515</v>
      </c>
      <c r="F2101">
        <v>807</v>
      </c>
      <c r="G2101">
        <v>20708</v>
      </c>
      <c r="H2101">
        <v>11</v>
      </c>
      <c r="I2101">
        <v>118</v>
      </c>
      <c r="J2101">
        <v>120</v>
      </c>
      <c r="K2101">
        <v>558</v>
      </c>
      <c r="L2101">
        <v>5135</v>
      </c>
      <c r="M2101">
        <v>14593</v>
      </c>
      <c r="N2101">
        <v>980</v>
      </c>
    </row>
    <row r="2102" spans="2:14" x14ac:dyDescent="0.2">
      <c r="B2102" s="5" t="s">
        <v>288</v>
      </c>
      <c r="C2102">
        <v>1987</v>
      </c>
      <c r="D2102">
        <v>548000</v>
      </c>
      <c r="E2102">
        <v>23406</v>
      </c>
      <c r="F2102">
        <v>748</v>
      </c>
      <c r="G2102">
        <v>22658</v>
      </c>
      <c r="H2102">
        <v>15</v>
      </c>
      <c r="I2102">
        <v>123</v>
      </c>
      <c r="J2102">
        <v>92</v>
      </c>
      <c r="K2102">
        <v>518</v>
      </c>
      <c r="L2102">
        <v>6085</v>
      </c>
      <c r="M2102">
        <v>15485</v>
      </c>
      <c r="N2102">
        <v>1088</v>
      </c>
    </row>
    <row r="2103" spans="2:14" x14ac:dyDescent="0.2">
      <c r="B2103" s="5" t="s">
        <v>288</v>
      </c>
      <c r="C2103">
        <v>1988</v>
      </c>
      <c r="D2103">
        <v>556000</v>
      </c>
      <c r="E2103">
        <v>23577</v>
      </c>
      <c r="F2103">
        <v>791</v>
      </c>
      <c r="G2103">
        <v>22786</v>
      </c>
      <c r="H2103">
        <v>11</v>
      </c>
      <c r="I2103">
        <v>128</v>
      </c>
      <c r="J2103">
        <v>89</v>
      </c>
      <c r="K2103">
        <v>563</v>
      </c>
      <c r="L2103">
        <v>6098</v>
      </c>
      <c r="M2103">
        <v>15591</v>
      </c>
      <c r="N2103">
        <v>1097</v>
      </c>
    </row>
    <row r="2104" spans="2:14" x14ac:dyDescent="0.2">
      <c r="B2104" s="5" t="s">
        <v>288</v>
      </c>
      <c r="C2104">
        <v>1989</v>
      </c>
      <c r="D2104">
        <v>567000</v>
      </c>
      <c r="E2104">
        <v>23182</v>
      </c>
      <c r="F2104">
        <v>753</v>
      </c>
      <c r="G2104">
        <v>22429</v>
      </c>
      <c r="H2104">
        <v>11</v>
      </c>
      <c r="I2104">
        <v>131</v>
      </c>
      <c r="J2104">
        <v>102</v>
      </c>
      <c r="K2104">
        <v>509</v>
      </c>
      <c r="L2104">
        <v>5835</v>
      </c>
      <c r="M2104">
        <v>15466</v>
      </c>
      <c r="N2104">
        <v>1128</v>
      </c>
    </row>
    <row r="2105" spans="2:14" x14ac:dyDescent="0.2">
      <c r="B2105" s="5" t="s">
        <v>288</v>
      </c>
      <c r="C2105">
        <v>1990</v>
      </c>
      <c r="D2105">
        <v>562758</v>
      </c>
      <c r="E2105">
        <v>24429</v>
      </c>
      <c r="F2105">
        <v>716</v>
      </c>
      <c r="G2105">
        <v>23713</v>
      </c>
      <c r="H2105">
        <v>13</v>
      </c>
      <c r="I2105">
        <v>146</v>
      </c>
      <c r="J2105">
        <v>66</v>
      </c>
      <c r="K2105">
        <v>491</v>
      </c>
      <c r="L2105">
        <v>6119</v>
      </c>
      <c r="M2105">
        <v>16424</v>
      </c>
      <c r="N2105">
        <v>1170</v>
      </c>
    </row>
    <row r="2106" spans="2:14" x14ac:dyDescent="0.2">
      <c r="B2106" s="5" t="s">
        <v>288</v>
      </c>
      <c r="C2106">
        <v>1991</v>
      </c>
      <c r="D2106">
        <v>567000</v>
      </c>
      <c r="E2106">
        <v>22426</v>
      </c>
      <c r="F2106">
        <v>662</v>
      </c>
      <c r="G2106">
        <v>21764</v>
      </c>
      <c r="H2106">
        <v>12</v>
      </c>
      <c r="I2106">
        <v>173</v>
      </c>
      <c r="J2106">
        <v>67</v>
      </c>
      <c r="K2106">
        <v>410</v>
      </c>
      <c r="L2106">
        <v>5784</v>
      </c>
      <c r="M2106">
        <v>15161</v>
      </c>
      <c r="N2106">
        <v>819</v>
      </c>
    </row>
    <row r="2107" spans="2:14" x14ac:dyDescent="0.2">
      <c r="B2107" s="5" t="s">
        <v>288</v>
      </c>
      <c r="C2107">
        <v>1992</v>
      </c>
      <c r="D2107">
        <v>570000</v>
      </c>
      <c r="E2107">
        <v>19437</v>
      </c>
      <c r="F2107">
        <v>624</v>
      </c>
      <c r="G2107">
        <v>18813</v>
      </c>
      <c r="H2107">
        <v>12</v>
      </c>
      <c r="I2107">
        <v>142</v>
      </c>
      <c r="J2107">
        <v>51</v>
      </c>
      <c r="K2107">
        <v>419</v>
      </c>
      <c r="L2107">
        <v>4706</v>
      </c>
      <c r="M2107">
        <v>13507</v>
      </c>
      <c r="N2107">
        <v>600</v>
      </c>
    </row>
    <row r="2108" spans="2:14" x14ac:dyDescent="0.2">
      <c r="B2108" s="5" t="s">
        <v>288</v>
      </c>
      <c r="C2108">
        <v>1993</v>
      </c>
      <c r="D2108">
        <v>576000</v>
      </c>
      <c r="E2108">
        <v>22881</v>
      </c>
      <c r="F2108">
        <v>658</v>
      </c>
      <c r="G2108">
        <v>22223</v>
      </c>
      <c r="H2108">
        <v>21</v>
      </c>
      <c r="I2108">
        <v>229</v>
      </c>
      <c r="J2108">
        <v>52</v>
      </c>
      <c r="K2108">
        <v>356</v>
      </c>
      <c r="L2108">
        <v>5036</v>
      </c>
      <c r="M2108">
        <v>16423</v>
      </c>
      <c r="N2108">
        <v>764</v>
      </c>
    </row>
    <row r="2109" spans="2:14" x14ac:dyDescent="0.2">
      <c r="B2109" s="5" t="s">
        <v>288</v>
      </c>
      <c r="C2109">
        <v>1994</v>
      </c>
      <c r="D2109">
        <v>580000</v>
      </c>
      <c r="E2109">
        <v>18852</v>
      </c>
      <c r="F2109">
        <v>562</v>
      </c>
      <c r="G2109">
        <v>18290</v>
      </c>
      <c r="H2109">
        <v>6</v>
      </c>
      <c r="I2109">
        <v>160</v>
      </c>
      <c r="J2109">
        <v>71</v>
      </c>
      <c r="K2109">
        <v>325</v>
      </c>
      <c r="L2109">
        <v>4274</v>
      </c>
      <c r="M2109">
        <v>13154</v>
      </c>
      <c r="N2109">
        <v>862</v>
      </c>
    </row>
    <row r="2110" spans="2:14" x14ac:dyDescent="0.2">
      <c r="B2110" s="5" t="s">
        <v>288</v>
      </c>
      <c r="C2110">
        <v>1995</v>
      </c>
      <c r="D2110">
        <v>585000</v>
      </c>
      <c r="E2110">
        <v>20087</v>
      </c>
      <c r="F2110">
        <v>692</v>
      </c>
      <c r="G2110">
        <v>19395</v>
      </c>
      <c r="H2110">
        <v>13</v>
      </c>
      <c r="I2110">
        <v>165</v>
      </c>
      <c r="J2110">
        <v>64</v>
      </c>
      <c r="K2110">
        <v>450</v>
      </c>
      <c r="L2110">
        <v>4451</v>
      </c>
      <c r="M2110">
        <v>14150</v>
      </c>
      <c r="N2110">
        <v>794</v>
      </c>
    </row>
    <row r="2111" spans="2:14" x14ac:dyDescent="0.2">
      <c r="B2111" s="5" t="s">
        <v>288</v>
      </c>
      <c r="C2111">
        <v>1996</v>
      </c>
      <c r="D2111">
        <v>589000</v>
      </c>
      <c r="E2111">
        <v>17687</v>
      </c>
      <c r="F2111">
        <v>714</v>
      </c>
      <c r="G2111">
        <v>16973</v>
      </c>
      <c r="H2111">
        <v>11</v>
      </c>
      <c r="I2111">
        <v>159</v>
      </c>
      <c r="J2111">
        <v>91</v>
      </c>
      <c r="K2111">
        <v>453</v>
      </c>
      <c r="L2111">
        <v>3964</v>
      </c>
      <c r="M2111">
        <v>12124</v>
      </c>
      <c r="N2111">
        <v>885</v>
      </c>
    </row>
    <row r="2112" spans="2:14" x14ac:dyDescent="0.2">
      <c r="B2112" s="5" t="s">
        <v>288</v>
      </c>
      <c r="C2112">
        <v>1997</v>
      </c>
      <c r="D2112">
        <v>589000</v>
      </c>
      <c r="E2112">
        <v>16658</v>
      </c>
      <c r="F2112">
        <v>705</v>
      </c>
      <c r="G2112">
        <v>15953</v>
      </c>
      <c r="H2112">
        <v>9</v>
      </c>
      <c r="I2112">
        <v>156</v>
      </c>
      <c r="J2112">
        <v>79</v>
      </c>
      <c r="K2112">
        <v>461</v>
      </c>
      <c r="L2112">
        <v>3611</v>
      </c>
      <c r="M2112">
        <v>11542</v>
      </c>
      <c r="N2112">
        <v>800</v>
      </c>
    </row>
    <row r="2113" spans="2:14" x14ac:dyDescent="0.2">
      <c r="B2113" s="5" t="s">
        <v>288</v>
      </c>
      <c r="C2113">
        <v>1998</v>
      </c>
      <c r="D2113">
        <v>591000</v>
      </c>
      <c r="E2113">
        <v>18552</v>
      </c>
      <c r="F2113">
        <v>628</v>
      </c>
      <c r="G2113">
        <v>17924</v>
      </c>
      <c r="H2113">
        <v>13</v>
      </c>
      <c r="I2113">
        <v>163</v>
      </c>
      <c r="J2113">
        <v>56</v>
      </c>
      <c r="K2113">
        <v>396</v>
      </c>
      <c r="L2113">
        <v>3966</v>
      </c>
      <c r="M2113">
        <v>13084</v>
      </c>
      <c r="N2113">
        <v>874</v>
      </c>
    </row>
    <row r="2114" spans="2:14" x14ac:dyDescent="0.2">
      <c r="B2114" s="5" t="s">
        <v>288</v>
      </c>
      <c r="C2114">
        <v>1999</v>
      </c>
      <c r="D2114">
        <v>593740</v>
      </c>
      <c r="E2114">
        <v>16735</v>
      </c>
      <c r="F2114">
        <v>676</v>
      </c>
      <c r="G2114">
        <v>16059</v>
      </c>
      <c r="H2114">
        <v>17</v>
      </c>
      <c r="I2114">
        <v>136</v>
      </c>
      <c r="J2114">
        <v>65</v>
      </c>
      <c r="K2114">
        <v>458</v>
      </c>
      <c r="L2114">
        <v>3537</v>
      </c>
      <c r="M2114">
        <v>11610</v>
      </c>
      <c r="N2114">
        <v>912</v>
      </c>
    </row>
    <row r="2115" spans="2:14" x14ac:dyDescent="0.2">
      <c r="B2115" s="5" t="s">
        <v>288</v>
      </c>
      <c r="C2115">
        <v>2000</v>
      </c>
      <c r="D2115">
        <v>608827</v>
      </c>
      <c r="E2115">
        <v>18185</v>
      </c>
      <c r="F2115">
        <v>691</v>
      </c>
      <c r="G2115">
        <v>17494</v>
      </c>
      <c r="H2115">
        <v>9</v>
      </c>
      <c r="I2115">
        <v>140</v>
      </c>
      <c r="J2115">
        <v>117</v>
      </c>
      <c r="K2115">
        <v>425</v>
      </c>
      <c r="L2115">
        <v>3501</v>
      </c>
      <c r="M2115">
        <v>13184</v>
      </c>
      <c r="N2115">
        <v>800</v>
      </c>
    </row>
    <row r="2116" spans="2:14" x14ac:dyDescent="0.2">
      <c r="B2116" s="5" t="s">
        <v>288</v>
      </c>
      <c r="C2116">
        <v>2001</v>
      </c>
      <c r="D2116">
        <v>613090</v>
      </c>
      <c r="E2116">
        <v>16978</v>
      </c>
      <c r="F2116">
        <v>644</v>
      </c>
      <c r="G2116">
        <v>16334</v>
      </c>
      <c r="H2116">
        <v>7</v>
      </c>
      <c r="I2116">
        <v>107</v>
      </c>
      <c r="J2116">
        <v>107</v>
      </c>
      <c r="K2116">
        <v>423</v>
      </c>
      <c r="L2116">
        <v>3150</v>
      </c>
      <c r="M2116">
        <v>12426</v>
      </c>
      <c r="N2116">
        <v>758</v>
      </c>
    </row>
    <row r="2117" spans="2:14" x14ac:dyDescent="0.2">
      <c r="B2117" s="5" t="s">
        <v>288</v>
      </c>
      <c r="C2117">
        <v>2002</v>
      </c>
      <c r="D2117">
        <v>616592</v>
      </c>
      <c r="E2117">
        <v>15600</v>
      </c>
      <c r="F2117">
        <v>658</v>
      </c>
      <c r="G2117">
        <v>14942</v>
      </c>
      <c r="H2117">
        <v>13</v>
      </c>
      <c r="I2117">
        <v>126</v>
      </c>
      <c r="J2117">
        <v>77</v>
      </c>
      <c r="K2117">
        <v>442</v>
      </c>
      <c r="L2117">
        <v>3489</v>
      </c>
      <c r="M2117">
        <v>10684</v>
      </c>
      <c r="N2117">
        <v>769</v>
      </c>
    </row>
    <row r="2118" spans="2:14" x14ac:dyDescent="0.2">
      <c r="B2118" s="5" t="s">
        <v>288</v>
      </c>
      <c r="C2118">
        <v>2003</v>
      </c>
      <c r="D2118">
        <v>619107</v>
      </c>
      <c r="E2118">
        <v>14303</v>
      </c>
      <c r="F2118">
        <v>682</v>
      </c>
      <c r="G2118">
        <v>13621</v>
      </c>
      <c r="H2118">
        <v>14</v>
      </c>
      <c r="I2118">
        <v>121</v>
      </c>
      <c r="J2118">
        <v>60</v>
      </c>
      <c r="K2118">
        <v>487</v>
      </c>
      <c r="L2118">
        <v>2958</v>
      </c>
      <c r="M2118">
        <v>10017</v>
      </c>
      <c r="N2118">
        <v>646</v>
      </c>
    </row>
    <row r="2119" spans="2:14" x14ac:dyDescent="0.2">
      <c r="B2119" s="5" t="s">
        <v>288</v>
      </c>
      <c r="C2119">
        <v>2004</v>
      </c>
      <c r="D2119">
        <v>621394</v>
      </c>
      <c r="E2119">
        <v>15039</v>
      </c>
      <c r="F2119">
        <v>696</v>
      </c>
      <c r="G2119">
        <v>14343</v>
      </c>
      <c r="H2119">
        <v>16</v>
      </c>
      <c r="I2119">
        <v>152</v>
      </c>
      <c r="J2119">
        <v>76</v>
      </c>
      <c r="K2119">
        <v>452</v>
      </c>
      <c r="L2119">
        <v>3386</v>
      </c>
      <c r="M2119">
        <v>10382</v>
      </c>
      <c r="N2119">
        <v>575</v>
      </c>
    </row>
    <row r="2120" spans="2:14" x14ac:dyDescent="0.2">
      <c r="B2120" s="5" t="s">
        <v>289</v>
      </c>
      <c r="C2120">
        <v>1960</v>
      </c>
      <c r="D2120">
        <v>763956</v>
      </c>
      <c r="E2120">
        <v>20725</v>
      </c>
      <c r="F2120">
        <v>4230</v>
      </c>
      <c r="G2120">
        <v>16495</v>
      </c>
      <c r="H2120">
        <v>81</v>
      </c>
      <c r="I2120">
        <v>111</v>
      </c>
      <c r="J2120">
        <v>1072</v>
      </c>
      <c r="K2120">
        <v>2966</v>
      </c>
      <c r="L2120">
        <v>4587</v>
      </c>
      <c r="M2120">
        <v>9905</v>
      </c>
      <c r="N2120">
        <v>2003</v>
      </c>
    </row>
    <row r="2121" spans="2:14" x14ac:dyDescent="0.2">
      <c r="B2121" s="5" t="s">
        <v>289</v>
      </c>
      <c r="C2121">
        <v>1961</v>
      </c>
      <c r="D2121">
        <v>763956</v>
      </c>
      <c r="E2121">
        <v>21584</v>
      </c>
      <c r="F2121">
        <v>4491</v>
      </c>
      <c r="G2121">
        <v>17093</v>
      </c>
      <c r="H2121">
        <v>88</v>
      </c>
      <c r="I2121">
        <v>100</v>
      </c>
      <c r="J2121">
        <v>1348</v>
      </c>
      <c r="K2121">
        <v>2955</v>
      </c>
      <c r="L2121">
        <v>4902</v>
      </c>
      <c r="M2121">
        <v>9732</v>
      </c>
      <c r="N2121">
        <v>2459</v>
      </c>
    </row>
    <row r="2122" spans="2:14" x14ac:dyDescent="0.2">
      <c r="B2122" s="5" t="s">
        <v>289</v>
      </c>
      <c r="C2122">
        <v>1962</v>
      </c>
      <c r="D2122">
        <v>784000</v>
      </c>
      <c r="E2122">
        <v>22208</v>
      </c>
      <c r="F2122">
        <v>4750</v>
      </c>
      <c r="G2122">
        <v>17458</v>
      </c>
      <c r="H2122">
        <v>91</v>
      </c>
      <c r="I2122">
        <v>82</v>
      </c>
      <c r="J2122">
        <v>1572</v>
      </c>
      <c r="K2122">
        <v>3005</v>
      </c>
      <c r="L2122">
        <v>5022</v>
      </c>
      <c r="M2122">
        <v>9855</v>
      </c>
      <c r="N2122">
        <v>2581</v>
      </c>
    </row>
    <row r="2123" spans="2:14" x14ac:dyDescent="0.2">
      <c r="B2123" s="5" t="s">
        <v>289</v>
      </c>
      <c r="C2123">
        <v>1963</v>
      </c>
      <c r="D2123">
        <v>798000</v>
      </c>
      <c r="E2123">
        <v>25584</v>
      </c>
      <c r="F2123">
        <v>4740</v>
      </c>
      <c r="G2123">
        <v>20844</v>
      </c>
      <c r="H2123">
        <v>95</v>
      </c>
      <c r="I2123">
        <v>87</v>
      </c>
      <c r="J2123">
        <v>1707</v>
      </c>
      <c r="K2123">
        <v>2851</v>
      </c>
      <c r="L2123">
        <v>6984</v>
      </c>
      <c r="M2123">
        <v>10395</v>
      </c>
      <c r="N2123">
        <v>3465</v>
      </c>
    </row>
    <row r="2124" spans="2:14" x14ac:dyDescent="0.2">
      <c r="B2124" s="5" t="s">
        <v>289</v>
      </c>
      <c r="C2124">
        <v>1964</v>
      </c>
      <c r="D2124">
        <v>808000</v>
      </c>
      <c r="E2124">
        <v>30334</v>
      </c>
      <c r="F2124">
        <v>5112</v>
      </c>
      <c r="G2124">
        <v>25222</v>
      </c>
      <c r="H2124">
        <v>132</v>
      </c>
      <c r="I2124">
        <v>96</v>
      </c>
      <c r="J2124">
        <v>2279</v>
      </c>
      <c r="K2124">
        <v>2605</v>
      </c>
      <c r="L2124">
        <v>8910</v>
      </c>
      <c r="M2124">
        <v>10920</v>
      </c>
      <c r="N2124">
        <v>5392</v>
      </c>
    </row>
    <row r="2125" spans="2:14" x14ac:dyDescent="0.2">
      <c r="B2125" s="5" t="s">
        <v>289</v>
      </c>
      <c r="C2125">
        <v>1965</v>
      </c>
      <c r="D2125">
        <v>803000</v>
      </c>
      <c r="E2125">
        <v>33885</v>
      </c>
      <c r="F2125">
        <v>5804</v>
      </c>
      <c r="G2125">
        <v>28081</v>
      </c>
      <c r="H2125">
        <v>148</v>
      </c>
      <c r="I2125">
        <v>140</v>
      </c>
      <c r="J2125">
        <v>2881</v>
      </c>
      <c r="K2125">
        <v>2635</v>
      </c>
      <c r="L2125">
        <v>9886</v>
      </c>
      <c r="M2125">
        <v>12576</v>
      </c>
      <c r="N2125">
        <v>5619</v>
      </c>
    </row>
    <row r="2126" spans="2:14" x14ac:dyDescent="0.2">
      <c r="B2126" s="5" t="s">
        <v>289</v>
      </c>
      <c r="C2126">
        <v>1966</v>
      </c>
      <c r="D2126">
        <v>808000</v>
      </c>
      <c r="E2126">
        <v>39937</v>
      </c>
      <c r="F2126">
        <v>7155</v>
      </c>
      <c r="G2126">
        <v>32782</v>
      </c>
      <c r="H2126">
        <v>141</v>
      </c>
      <c r="I2126">
        <v>134</v>
      </c>
      <c r="J2126">
        <v>3703</v>
      </c>
      <c r="K2126">
        <v>3177</v>
      </c>
      <c r="L2126">
        <v>10498</v>
      </c>
      <c r="M2126">
        <v>15719</v>
      </c>
      <c r="N2126">
        <v>6565</v>
      </c>
    </row>
    <row r="2127" spans="2:14" x14ac:dyDescent="0.2">
      <c r="B2127" s="5" t="s">
        <v>289</v>
      </c>
      <c r="C2127">
        <v>1967</v>
      </c>
      <c r="D2127">
        <v>809000</v>
      </c>
      <c r="E2127">
        <v>53886</v>
      </c>
      <c r="F2127">
        <v>9252</v>
      </c>
      <c r="G2127">
        <v>44634</v>
      </c>
      <c r="H2127">
        <v>178</v>
      </c>
      <c r="I2127">
        <v>172</v>
      </c>
      <c r="J2127">
        <v>5759</v>
      </c>
      <c r="K2127">
        <v>3143</v>
      </c>
      <c r="L2127">
        <v>14702</v>
      </c>
      <c r="M2127">
        <v>21425</v>
      </c>
      <c r="N2127">
        <v>8507</v>
      </c>
    </row>
    <row r="2128" spans="2:14" x14ac:dyDescent="0.2">
      <c r="B2128" s="5" t="s">
        <v>289</v>
      </c>
      <c r="C2128">
        <v>1968</v>
      </c>
      <c r="D2128">
        <v>809000</v>
      </c>
      <c r="E2128">
        <v>63653</v>
      </c>
      <c r="F2128">
        <v>12180</v>
      </c>
      <c r="G2128">
        <v>51473</v>
      </c>
      <c r="H2128">
        <v>195</v>
      </c>
      <c r="I2128">
        <v>260</v>
      </c>
      <c r="J2128">
        <v>8622</v>
      </c>
      <c r="K2128">
        <v>3103</v>
      </c>
      <c r="L2128">
        <v>17950</v>
      </c>
      <c r="M2128">
        <v>22169</v>
      </c>
      <c r="N2128">
        <v>11354</v>
      </c>
    </row>
    <row r="2129" spans="2:14" x14ac:dyDescent="0.2">
      <c r="B2129" s="5" t="s">
        <v>289</v>
      </c>
      <c r="C2129">
        <v>1969</v>
      </c>
      <c r="D2129">
        <v>798000</v>
      </c>
      <c r="E2129">
        <v>83040</v>
      </c>
      <c r="F2129">
        <v>17038</v>
      </c>
      <c r="G2129">
        <v>66002</v>
      </c>
      <c r="H2129">
        <v>287</v>
      </c>
      <c r="I2129">
        <v>776</v>
      </c>
      <c r="J2129">
        <v>12366</v>
      </c>
      <c r="K2129">
        <v>3609</v>
      </c>
      <c r="L2129">
        <v>22902</v>
      </c>
      <c r="M2129">
        <v>31910</v>
      </c>
      <c r="N2129">
        <v>11190</v>
      </c>
    </row>
    <row r="2130" spans="2:14" x14ac:dyDescent="0.2">
      <c r="B2130" s="5" t="s">
        <v>289</v>
      </c>
      <c r="C2130">
        <v>1970</v>
      </c>
      <c r="D2130">
        <v>756510</v>
      </c>
      <c r="E2130">
        <v>82334</v>
      </c>
      <c r="F2130">
        <v>16846</v>
      </c>
      <c r="G2130">
        <v>65488</v>
      </c>
      <c r="H2130">
        <v>221</v>
      </c>
      <c r="I2130">
        <v>720</v>
      </c>
      <c r="J2130">
        <v>11816</v>
      </c>
      <c r="K2130">
        <v>4089</v>
      </c>
      <c r="L2130">
        <v>21740</v>
      </c>
      <c r="M2130">
        <v>32638</v>
      </c>
      <c r="N2130">
        <v>11110</v>
      </c>
    </row>
    <row r="2131" spans="2:14" x14ac:dyDescent="0.2">
      <c r="B2131" s="5" t="s">
        <v>289</v>
      </c>
      <c r="C2131">
        <v>1971</v>
      </c>
      <c r="D2131">
        <v>741000</v>
      </c>
      <c r="E2131">
        <v>70516</v>
      </c>
      <c r="F2131">
        <v>16084</v>
      </c>
      <c r="G2131">
        <v>54432</v>
      </c>
      <c r="H2131">
        <v>275</v>
      </c>
      <c r="I2131">
        <v>615</v>
      </c>
      <c r="J2131">
        <v>11222</v>
      </c>
      <c r="K2131">
        <v>3972</v>
      </c>
      <c r="L2131">
        <v>18818</v>
      </c>
      <c r="M2131">
        <v>26882</v>
      </c>
      <c r="N2131">
        <v>8732</v>
      </c>
    </row>
    <row r="2132" spans="2:14" x14ac:dyDescent="0.2">
      <c r="B2132" s="5" t="s">
        <v>289</v>
      </c>
      <c r="C2132">
        <v>1972</v>
      </c>
      <c r="D2132">
        <v>748000</v>
      </c>
      <c r="E2132">
        <v>58832</v>
      </c>
      <c r="F2132">
        <v>12607</v>
      </c>
      <c r="G2132">
        <v>46225</v>
      </c>
      <c r="H2132">
        <v>245</v>
      </c>
      <c r="I2132">
        <v>714</v>
      </c>
      <c r="J2132">
        <v>7751</v>
      </c>
      <c r="K2132">
        <v>3897</v>
      </c>
      <c r="L2132">
        <v>12801</v>
      </c>
      <c r="M2132">
        <v>27603</v>
      </c>
      <c r="N2132">
        <v>5821</v>
      </c>
    </row>
    <row r="2133" spans="2:14" x14ac:dyDescent="0.2">
      <c r="B2133" s="5" t="s">
        <v>289</v>
      </c>
      <c r="C2133">
        <v>1973</v>
      </c>
      <c r="D2133">
        <v>746000</v>
      </c>
      <c r="E2133">
        <v>58921</v>
      </c>
      <c r="F2133">
        <v>11626</v>
      </c>
      <c r="G2133">
        <v>47295</v>
      </c>
      <c r="H2133">
        <v>268</v>
      </c>
      <c r="I2133">
        <v>596</v>
      </c>
      <c r="J2133">
        <v>7171</v>
      </c>
      <c r="K2133">
        <v>3591</v>
      </c>
      <c r="L2133">
        <v>11801</v>
      </c>
      <c r="M2133">
        <v>30781</v>
      </c>
      <c r="N2133">
        <v>4713</v>
      </c>
    </row>
    <row r="2134" spans="2:14" x14ac:dyDescent="0.2">
      <c r="B2134" s="5" t="s">
        <v>289</v>
      </c>
      <c r="C2134">
        <v>1974</v>
      </c>
      <c r="D2134">
        <v>723000</v>
      </c>
      <c r="E2134">
        <v>54644</v>
      </c>
      <c r="F2134">
        <v>11590</v>
      </c>
      <c r="G2134">
        <v>43054</v>
      </c>
      <c r="H2134">
        <v>277</v>
      </c>
      <c r="I2134">
        <v>561</v>
      </c>
      <c r="J2134">
        <v>7941</v>
      </c>
      <c r="K2134">
        <v>2811</v>
      </c>
      <c r="L2134">
        <v>14126</v>
      </c>
      <c r="M2134">
        <v>25004</v>
      </c>
      <c r="N2134">
        <v>3924</v>
      </c>
    </row>
    <row r="2135" spans="2:14" x14ac:dyDescent="0.2">
      <c r="B2135" s="5" t="s">
        <v>289</v>
      </c>
      <c r="C2135">
        <v>1975</v>
      </c>
      <c r="D2135">
        <v>716000</v>
      </c>
      <c r="E2135">
        <v>55157</v>
      </c>
      <c r="F2135">
        <v>12704</v>
      </c>
      <c r="G2135">
        <v>42453</v>
      </c>
      <c r="H2135">
        <v>235</v>
      </c>
      <c r="I2135">
        <v>520</v>
      </c>
      <c r="J2135">
        <v>9137</v>
      </c>
      <c r="K2135">
        <v>2812</v>
      </c>
      <c r="L2135">
        <v>13164</v>
      </c>
      <c r="M2135">
        <v>25892</v>
      </c>
      <c r="N2135">
        <v>3397</v>
      </c>
    </row>
    <row r="2136" spans="2:14" x14ac:dyDescent="0.2">
      <c r="B2136" s="5" t="s">
        <v>289</v>
      </c>
      <c r="C2136">
        <v>1976</v>
      </c>
      <c r="D2136">
        <v>702000</v>
      </c>
      <c r="E2136">
        <v>49726</v>
      </c>
      <c r="F2136">
        <v>10399</v>
      </c>
      <c r="G2136">
        <v>39327</v>
      </c>
      <c r="H2136">
        <v>188</v>
      </c>
      <c r="I2136">
        <v>508</v>
      </c>
      <c r="J2136">
        <v>7044</v>
      </c>
      <c r="K2136">
        <v>2659</v>
      </c>
      <c r="L2136">
        <v>11869</v>
      </c>
      <c r="M2136">
        <v>24506</v>
      </c>
      <c r="N2136">
        <v>2952</v>
      </c>
    </row>
    <row r="2137" spans="2:14" x14ac:dyDescent="0.2">
      <c r="B2137" s="5" t="s">
        <v>289</v>
      </c>
      <c r="C2137">
        <v>1977</v>
      </c>
      <c r="D2137">
        <v>690000</v>
      </c>
      <c r="E2137">
        <v>49821</v>
      </c>
      <c r="F2137">
        <v>9843</v>
      </c>
      <c r="G2137">
        <v>39978</v>
      </c>
      <c r="H2137">
        <v>192</v>
      </c>
      <c r="I2137">
        <v>402</v>
      </c>
      <c r="J2137">
        <v>6655</v>
      </c>
      <c r="K2137">
        <v>2594</v>
      </c>
      <c r="L2137">
        <v>11590</v>
      </c>
      <c r="M2137">
        <v>25646</v>
      </c>
      <c r="N2137">
        <v>2742</v>
      </c>
    </row>
    <row r="2138" spans="2:14" x14ac:dyDescent="0.2">
      <c r="B2138" s="5" t="s">
        <v>289</v>
      </c>
      <c r="C2138">
        <v>1978</v>
      </c>
      <c r="D2138">
        <v>674000</v>
      </c>
      <c r="E2138">
        <v>50950</v>
      </c>
      <c r="F2138">
        <v>9515</v>
      </c>
      <c r="G2138">
        <v>41435</v>
      </c>
      <c r="H2138">
        <v>189</v>
      </c>
      <c r="I2138">
        <v>447</v>
      </c>
      <c r="J2138">
        <v>6333</v>
      </c>
      <c r="K2138">
        <v>2546</v>
      </c>
      <c r="L2138">
        <v>12497</v>
      </c>
      <c r="M2138">
        <v>25744</v>
      </c>
      <c r="N2138">
        <v>3194</v>
      </c>
    </row>
    <row r="2139" spans="2:14" x14ac:dyDescent="0.2">
      <c r="B2139" s="5" t="s">
        <v>289</v>
      </c>
      <c r="C2139">
        <v>1979</v>
      </c>
      <c r="D2139">
        <v>656000</v>
      </c>
      <c r="E2139">
        <v>56430</v>
      </c>
      <c r="F2139">
        <v>10553</v>
      </c>
      <c r="G2139">
        <v>45877</v>
      </c>
      <c r="H2139">
        <v>180</v>
      </c>
      <c r="I2139">
        <v>489</v>
      </c>
      <c r="J2139">
        <v>6920</v>
      </c>
      <c r="K2139">
        <v>2964</v>
      </c>
      <c r="L2139">
        <v>13452</v>
      </c>
      <c r="M2139">
        <v>28819</v>
      </c>
      <c r="N2139">
        <v>3606</v>
      </c>
    </row>
    <row r="2140" spans="2:14" x14ac:dyDescent="0.2">
      <c r="B2140" s="5" t="s">
        <v>289</v>
      </c>
      <c r="C2140">
        <v>1980</v>
      </c>
      <c r="D2140">
        <v>635233</v>
      </c>
      <c r="E2140">
        <v>63668</v>
      </c>
      <c r="F2140">
        <v>12772</v>
      </c>
      <c r="G2140">
        <v>50896</v>
      </c>
      <c r="H2140">
        <v>200</v>
      </c>
      <c r="I2140">
        <v>439</v>
      </c>
      <c r="J2140">
        <v>8897</v>
      </c>
      <c r="K2140">
        <v>3236</v>
      </c>
      <c r="L2140">
        <v>16260</v>
      </c>
      <c r="M2140">
        <v>31068</v>
      </c>
      <c r="N2140">
        <v>3568</v>
      </c>
    </row>
    <row r="2141" spans="2:14" x14ac:dyDescent="0.2">
      <c r="B2141" s="5" t="s">
        <v>289</v>
      </c>
      <c r="C2141">
        <v>1981</v>
      </c>
      <c r="D2141">
        <v>636000</v>
      </c>
      <c r="E2141">
        <v>67910</v>
      </c>
      <c r="F2141">
        <v>14468</v>
      </c>
      <c r="G2141">
        <v>53442</v>
      </c>
      <c r="H2141">
        <v>223</v>
      </c>
      <c r="I2141">
        <v>414</v>
      </c>
      <c r="J2141">
        <v>10399</v>
      </c>
      <c r="K2141">
        <v>3432</v>
      </c>
      <c r="L2141">
        <v>16832</v>
      </c>
      <c r="M2141">
        <v>32845</v>
      </c>
      <c r="N2141">
        <v>3765</v>
      </c>
    </row>
    <row r="2142" spans="2:14" x14ac:dyDescent="0.2">
      <c r="B2142" s="5" t="s">
        <v>289</v>
      </c>
      <c r="C2142">
        <v>1982</v>
      </c>
      <c r="D2142">
        <v>631000</v>
      </c>
      <c r="E2142">
        <v>65692</v>
      </c>
      <c r="F2142">
        <v>13397</v>
      </c>
      <c r="G2142">
        <v>52295</v>
      </c>
      <c r="H2142">
        <v>194</v>
      </c>
      <c r="I2142">
        <v>421</v>
      </c>
      <c r="J2142">
        <v>9137</v>
      </c>
      <c r="K2142">
        <v>3645</v>
      </c>
      <c r="L2142">
        <v>14774</v>
      </c>
      <c r="M2142">
        <v>33435</v>
      </c>
      <c r="N2142">
        <v>4086</v>
      </c>
    </row>
    <row r="2143" spans="2:14" x14ac:dyDescent="0.2">
      <c r="B2143" s="5" t="s">
        <v>289</v>
      </c>
      <c r="C2143">
        <v>1983</v>
      </c>
      <c r="D2143">
        <v>623000</v>
      </c>
      <c r="E2143">
        <v>57776</v>
      </c>
      <c r="F2143">
        <v>11933</v>
      </c>
      <c r="G2143">
        <v>45843</v>
      </c>
      <c r="H2143">
        <v>183</v>
      </c>
      <c r="I2143">
        <v>406</v>
      </c>
      <c r="J2143">
        <v>7698</v>
      </c>
      <c r="K2143">
        <v>3646</v>
      </c>
      <c r="L2143">
        <v>12483</v>
      </c>
      <c r="M2143">
        <v>29405</v>
      </c>
      <c r="N2143">
        <v>3955</v>
      </c>
    </row>
    <row r="2144" spans="2:14" x14ac:dyDescent="0.2">
      <c r="B2144" s="5" t="s">
        <v>289</v>
      </c>
      <c r="C2144">
        <v>1984</v>
      </c>
      <c r="D2144">
        <v>623000</v>
      </c>
      <c r="E2144">
        <v>53524</v>
      </c>
      <c r="F2144">
        <v>10725</v>
      </c>
      <c r="G2144">
        <v>42799</v>
      </c>
      <c r="H2144">
        <v>175</v>
      </c>
      <c r="I2144">
        <v>366</v>
      </c>
      <c r="J2144">
        <v>6087</v>
      </c>
      <c r="K2144">
        <v>4097</v>
      </c>
      <c r="L2144">
        <v>10954</v>
      </c>
      <c r="M2144">
        <v>27471</v>
      </c>
      <c r="N2144">
        <v>4374</v>
      </c>
    </row>
    <row r="2145" spans="2:14" x14ac:dyDescent="0.2">
      <c r="B2145" s="5" t="s">
        <v>289</v>
      </c>
      <c r="C2145">
        <v>1985</v>
      </c>
      <c r="D2145">
        <v>626000</v>
      </c>
      <c r="E2145">
        <v>50075</v>
      </c>
      <c r="F2145">
        <v>10171</v>
      </c>
      <c r="G2145">
        <v>39904</v>
      </c>
      <c r="H2145">
        <v>147</v>
      </c>
      <c r="I2145">
        <v>337</v>
      </c>
      <c r="J2145">
        <v>5230</v>
      </c>
      <c r="K2145">
        <v>4457</v>
      </c>
      <c r="L2145">
        <v>10005</v>
      </c>
      <c r="M2145">
        <v>24874</v>
      </c>
      <c r="N2145">
        <v>5025</v>
      </c>
    </row>
    <row r="2146" spans="2:14" x14ac:dyDescent="0.2">
      <c r="B2146" s="5" t="s">
        <v>289</v>
      </c>
      <c r="C2146">
        <v>1986</v>
      </c>
      <c r="D2146">
        <v>626000</v>
      </c>
      <c r="E2146">
        <v>52204</v>
      </c>
      <c r="F2146">
        <v>9423</v>
      </c>
      <c r="G2146">
        <v>42781</v>
      </c>
      <c r="H2146">
        <v>194</v>
      </c>
      <c r="I2146">
        <v>328</v>
      </c>
      <c r="J2146">
        <v>4720</v>
      </c>
      <c r="K2146">
        <v>4181</v>
      </c>
      <c r="L2146">
        <v>10815</v>
      </c>
      <c r="M2146">
        <v>25861</v>
      </c>
      <c r="N2146">
        <v>6105</v>
      </c>
    </row>
    <row r="2147" spans="2:14" x14ac:dyDescent="0.2">
      <c r="B2147" s="5" t="s">
        <v>289</v>
      </c>
      <c r="C2147">
        <v>1987</v>
      </c>
      <c r="D2147">
        <v>622000</v>
      </c>
      <c r="E2147">
        <v>52569</v>
      </c>
      <c r="F2147">
        <v>10016</v>
      </c>
      <c r="G2147">
        <v>42553</v>
      </c>
      <c r="H2147">
        <v>225</v>
      </c>
      <c r="I2147">
        <v>245</v>
      </c>
      <c r="J2147">
        <v>4462</v>
      </c>
      <c r="K2147">
        <v>5084</v>
      </c>
      <c r="L2147">
        <v>11244</v>
      </c>
      <c r="M2147">
        <v>25012</v>
      </c>
      <c r="N2147">
        <v>6297</v>
      </c>
    </row>
    <row r="2148" spans="2:14" x14ac:dyDescent="0.2">
      <c r="B2148" s="5" t="s">
        <v>289</v>
      </c>
      <c r="C2148">
        <v>1988</v>
      </c>
      <c r="D2148">
        <v>620000</v>
      </c>
      <c r="E2148">
        <v>61471</v>
      </c>
      <c r="F2148">
        <v>11914</v>
      </c>
      <c r="G2148">
        <v>49557</v>
      </c>
      <c r="H2148">
        <v>369</v>
      </c>
      <c r="I2148">
        <v>165</v>
      </c>
      <c r="J2148">
        <v>5690</v>
      </c>
      <c r="K2148">
        <v>5690</v>
      </c>
      <c r="L2148">
        <v>12300</v>
      </c>
      <c r="M2148">
        <v>28624</v>
      </c>
      <c r="N2148">
        <v>8633</v>
      </c>
    </row>
    <row r="2149" spans="2:14" x14ac:dyDescent="0.2">
      <c r="B2149" s="5" t="s">
        <v>289</v>
      </c>
      <c r="C2149">
        <v>1989</v>
      </c>
      <c r="D2149">
        <v>604000</v>
      </c>
      <c r="E2149">
        <v>62172</v>
      </c>
      <c r="F2149">
        <v>12937</v>
      </c>
      <c r="G2149">
        <v>49235</v>
      </c>
      <c r="H2149">
        <v>434</v>
      </c>
      <c r="I2149">
        <v>186</v>
      </c>
      <c r="J2149">
        <v>6542</v>
      </c>
      <c r="K2149">
        <v>5775</v>
      </c>
      <c r="L2149">
        <v>11780</v>
      </c>
      <c r="M2149">
        <v>29164</v>
      </c>
      <c r="N2149">
        <v>8291</v>
      </c>
    </row>
    <row r="2150" spans="2:14" x14ac:dyDescent="0.2">
      <c r="B2150" s="5" t="s">
        <v>289</v>
      </c>
      <c r="C2150">
        <v>1990</v>
      </c>
      <c r="D2150">
        <v>606900</v>
      </c>
      <c r="E2150">
        <v>65389</v>
      </c>
      <c r="F2150">
        <v>14919</v>
      </c>
      <c r="G2150">
        <v>50470</v>
      </c>
      <c r="H2150">
        <v>472</v>
      </c>
      <c r="I2150">
        <v>303</v>
      </c>
      <c r="J2150">
        <v>7365</v>
      </c>
      <c r="K2150">
        <v>6779</v>
      </c>
      <c r="L2150">
        <v>12035</v>
      </c>
      <c r="M2150">
        <v>30326</v>
      </c>
      <c r="N2150">
        <v>8109</v>
      </c>
    </row>
    <row r="2151" spans="2:14" x14ac:dyDescent="0.2">
      <c r="B2151" s="5" t="s">
        <v>289</v>
      </c>
      <c r="C2151">
        <v>1991</v>
      </c>
      <c r="D2151">
        <v>598000</v>
      </c>
      <c r="E2151">
        <v>64393</v>
      </c>
      <c r="F2151">
        <v>14671</v>
      </c>
      <c r="G2151">
        <v>49722</v>
      </c>
      <c r="H2151">
        <v>482</v>
      </c>
      <c r="I2151">
        <v>214</v>
      </c>
      <c r="J2151">
        <v>7269</v>
      </c>
      <c r="K2151">
        <v>6706</v>
      </c>
      <c r="L2151">
        <v>12405</v>
      </c>
      <c r="M2151">
        <v>29182</v>
      </c>
      <c r="N2151">
        <v>8135</v>
      </c>
    </row>
    <row r="2152" spans="2:14" x14ac:dyDescent="0.2">
      <c r="B2152" s="5" t="s">
        <v>289</v>
      </c>
      <c r="C2152">
        <v>1992</v>
      </c>
      <c r="D2152">
        <v>589000</v>
      </c>
      <c r="E2152">
        <v>67187</v>
      </c>
      <c r="F2152">
        <v>16685</v>
      </c>
      <c r="G2152">
        <v>50502</v>
      </c>
      <c r="H2152">
        <v>443</v>
      </c>
      <c r="I2152">
        <v>215</v>
      </c>
      <c r="J2152">
        <v>7459</v>
      </c>
      <c r="K2152">
        <v>8568</v>
      </c>
      <c r="L2152">
        <v>10721</v>
      </c>
      <c r="M2152">
        <v>30663</v>
      </c>
      <c r="N2152">
        <v>9118</v>
      </c>
    </row>
    <row r="2153" spans="2:14" x14ac:dyDescent="0.2">
      <c r="B2153" s="5" t="s">
        <v>289</v>
      </c>
      <c r="C2153">
        <v>1993</v>
      </c>
      <c r="D2153">
        <v>578000</v>
      </c>
      <c r="E2153">
        <v>67979</v>
      </c>
      <c r="F2153">
        <v>16888</v>
      </c>
      <c r="G2153">
        <v>51091</v>
      </c>
      <c r="H2153">
        <v>454</v>
      </c>
      <c r="I2153">
        <v>324</v>
      </c>
      <c r="J2153">
        <v>7107</v>
      </c>
      <c r="K2153">
        <v>9003</v>
      </c>
      <c r="L2153">
        <v>11534</v>
      </c>
      <c r="M2153">
        <v>31495</v>
      </c>
      <c r="N2153">
        <v>8062</v>
      </c>
    </row>
    <row r="2154" spans="2:14" x14ac:dyDescent="0.2">
      <c r="B2154" s="5" t="s">
        <v>289</v>
      </c>
      <c r="C2154">
        <v>1994</v>
      </c>
      <c r="D2154">
        <v>570000</v>
      </c>
      <c r="E2154">
        <v>63186</v>
      </c>
      <c r="F2154">
        <v>15177</v>
      </c>
      <c r="G2154">
        <v>48009</v>
      </c>
      <c r="H2154">
        <v>399</v>
      </c>
      <c r="I2154">
        <v>249</v>
      </c>
      <c r="J2154">
        <v>6311</v>
      </c>
      <c r="K2154">
        <v>8218</v>
      </c>
      <c r="L2154">
        <v>10037</v>
      </c>
      <c r="M2154">
        <v>29711</v>
      </c>
      <c r="N2154">
        <v>8261</v>
      </c>
    </row>
    <row r="2155" spans="2:14" x14ac:dyDescent="0.2">
      <c r="B2155" s="5" t="s">
        <v>289</v>
      </c>
      <c r="C2155">
        <v>1995</v>
      </c>
      <c r="D2155">
        <v>554000</v>
      </c>
      <c r="E2155">
        <v>67441</v>
      </c>
      <c r="F2155">
        <v>14744</v>
      </c>
      <c r="G2155">
        <v>52697</v>
      </c>
      <c r="H2155">
        <v>360</v>
      </c>
      <c r="I2155">
        <v>292</v>
      </c>
      <c r="J2155">
        <v>6864</v>
      </c>
      <c r="K2155">
        <v>7228</v>
      </c>
      <c r="L2155">
        <v>10185</v>
      </c>
      <c r="M2155">
        <v>32319</v>
      </c>
      <c r="N2155">
        <v>10193</v>
      </c>
    </row>
    <row r="2156" spans="2:14" x14ac:dyDescent="0.2">
      <c r="B2156" s="5" t="s">
        <v>289</v>
      </c>
      <c r="C2156">
        <v>1996</v>
      </c>
      <c r="D2156">
        <v>543000</v>
      </c>
      <c r="E2156">
        <v>64599</v>
      </c>
      <c r="F2156">
        <v>13411</v>
      </c>
      <c r="G2156">
        <v>51188</v>
      </c>
      <c r="H2156">
        <v>397</v>
      </c>
      <c r="I2156">
        <v>260</v>
      </c>
      <c r="J2156">
        <v>6444</v>
      </c>
      <c r="K2156">
        <v>6310</v>
      </c>
      <c r="L2156">
        <v>9828</v>
      </c>
      <c r="M2156">
        <v>31385</v>
      </c>
      <c r="N2156">
        <v>9975</v>
      </c>
    </row>
    <row r="2157" spans="2:14" x14ac:dyDescent="0.2">
      <c r="B2157" s="5" t="s">
        <v>289</v>
      </c>
      <c r="C2157">
        <v>1997</v>
      </c>
      <c r="D2157">
        <v>529000</v>
      </c>
      <c r="E2157">
        <v>52049</v>
      </c>
      <c r="F2157">
        <v>10708</v>
      </c>
      <c r="G2157">
        <v>41341</v>
      </c>
      <c r="H2157">
        <v>301</v>
      </c>
      <c r="I2157">
        <v>218</v>
      </c>
      <c r="J2157">
        <v>4501</v>
      </c>
      <c r="K2157">
        <v>5688</v>
      </c>
      <c r="L2157">
        <v>6963</v>
      </c>
      <c r="M2157">
        <v>26809</v>
      </c>
      <c r="N2157">
        <v>7569</v>
      </c>
    </row>
    <row r="2158" spans="2:14" x14ac:dyDescent="0.2">
      <c r="B2158" s="5" t="s">
        <v>289</v>
      </c>
      <c r="C2158">
        <v>1998</v>
      </c>
      <c r="D2158">
        <v>523000</v>
      </c>
      <c r="E2158">
        <v>46210</v>
      </c>
      <c r="F2158">
        <v>8988</v>
      </c>
      <c r="G2158">
        <v>37222</v>
      </c>
      <c r="H2158">
        <v>260</v>
      </c>
      <c r="I2158">
        <v>190</v>
      </c>
      <c r="J2158">
        <v>3606</v>
      </c>
      <c r="K2158">
        <v>4932</v>
      </c>
      <c r="L2158">
        <v>6361</v>
      </c>
      <c r="M2158">
        <v>24360</v>
      </c>
      <c r="N2158">
        <v>6501</v>
      </c>
    </row>
    <row r="2159" spans="2:14" x14ac:dyDescent="0.2">
      <c r="B2159" s="5" t="s">
        <v>289</v>
      </c>
      <c r="C2159">
        <v>1999</v>
      </c>
      <c r="D2159">
        <v>519000</v>
      </c>
      <c r="E2159">
        <v>41868</v>
      </c>
      <c r="F2159">
        <v>8448</v>
      </c>
      <c r="G2159">
        <v>33420</v>
      </c>
      <c r="H2159">
        <v>241</v>
      </c>
      <c r="I2159">
        <v>248</v>
      </c>
      <c r="J2159">
        <v>3344</v>
      </c>
      <c r="K2159">
        <v>4615</v>
      </c>
      <c r="L2159">
        <v>5067</v>
      </c>
      <c r="M2159">
        <v>21701</v>
      </c>
      <c r="N2159">
        <v>6652</v>
      </c>
    </row>
    <row r="2160" spans="2:14" x14ac:dyDescent="0.2">
      <c r="B2160" s="5" t="s">
        <v>289</v>
      </c>
      <c r="C2160">
        <v>2000</v>
      </c>
      <c r="D2160">
        <v>572059</v>
      </c>
      <c r="E2160">
        <v>41626</v>
      </c>
      <c r="F2160">
        <v>8626</v>
      </c>
      <c r="G2160">
        <v>33000</v>
      </c>
      <c r="H2160">
        <v>239</v>
      </c>
      <c r="I2160">
        <v>251</v>
      </c>
      <c r="J2160">
        <v>3554</v>
      </c>
      <c r="K2160">
        <v>4582</v>
      </c>
      <c r="L2160">
        <v>4745</v>
      </c>
      <c r="M2160">
        <v>21655</v>
      </c>
      <c r="N2160">
        <v>6600</v>
      </c>
    </row>
    <row r="2161" spans="2:14" x14ac:dyDescent="0.2">
      <c r="B2161" s="5" t="s">
        <v>289</v>
      </c>
      <c r="C2161">
        <v>2001</v>
      </c>
      <c r="D2161">
        <v>571822</v>
      </c>
      <c r="E2161">
        <v>44085</v>
      </c>
      <c r="F2161">
        <v>9931</v>
      </c>
      <c r="G2161">
        <v>34154</v>
      </c>
      <c r="H2161">
        <v>232</v>
      </c>
      <c r="I2161">
        <v>188</v>
      </c>
      <c r="J2161">
        <v>3943</v>
      </c>
      <c r="K2161">
        <v>5568</v>
      </c>
      <c r="L2161">
        <v>5011</v>
      </c>
      <c r="M2161">
        <v>21473</v>
      </c>
      <c r="N2161">
        <v>7670</v>
      </c>
    </row>
    <row r="2162" spans="2:14" x14ac:dyDescent="0.2">
      <c r="B2162" s="5" t="s">
        <v>289</v>
      </c>
      <c r="C2162">
        <v>2002</v>
      </c>
      <c r="D2162">
        <v>570898</v>
      </c>
      <c r="E2162">
        <v>45799</v>
      </c>
      <c r="F2162">
        <v>9322</v>
      </c>
      <c r="G2162">
        <v>36477</v>
      </c>
      <c r="H2162">
        <v>264</v>
      </c>
      <c r="I2162">
        <v>262</v>
      </c>
      <c r="J2162">
        <v>3834</v>
      </c>
      <c r="K2162">
        <v>4962</v>
      </c>
      <c r="L2162">
        <v>5170</v>
      </c>
      <c r="M2162">
        <v>21708</v>
      </c>
      <c r="N2162">
        <v>9599</v>
      </c>
    </row>
    <row r="2163" spans="2:14" x14ac:dyDescent="0.2">
      <c r="B2163" s="5" t="s">
        <v>289</v>
      </c>
      <c r="C2163">
        <v>2003</v>
      </c>
      <c r="D2163">
        <v>563384</v>
      </c>
      <c r="E2163">
        <v>41738</v>
      </c>
      <c r="F2163">
        <v>9060</v>
      </c>
      <c r="G2163">
        <v>32678</v>
      </c>
      <c r="H2163">
        <v>249</v>
      </c>
      <c r="I2163">
        <v>274</v>
      </c>
      <c r="J2163">
        <v>3941</v>
      </c>
      <c r="K2163">
        <v>4596</v>
      </c>
      <c r="L2163">
        <v>4671</v>
      </c>
      <c r="M2163">
        <v>18104</v>
      </c>
      <c r="N2163">
        <v>9903</v>
      </c>
    </row>
    <row r="2164" spans="2:14" x14ac:dyDescent="0.2">
      <c r="B2164" s="5" t="s">
        <v>289</v>
      </c>
      <c r="C2164">
        <v>2004</v>
      </c>
      <c r="D2164">
        <v>553523</v>
      </c>
      <c r="E2164">
        <v>34486</v>
      </c>
      <c r="F2164">
        <v>7590</v>
      </c>
      <c r="G2164">
        <v>26896</v>
      </c>
      <c r="H2164">
        <v>198</v>
      </c>
      <c r="I2164">
        <v>222</v>
      </c>
      <c r="J2164">
        <v>3202</v>
      </c>
      <c r="K2164">
        <v>3968</v>
      </c>
      <c r="L2164">
        <v>3946</v>
      </c>
      <c r="M2164">
        <v>14542</v>
      </c>
      <c r="N2164">
        <v>8408</v>
      </c>
    </row>
    <row r="2165" spans="2:14" x14ac:dyDescent="0.2">
      <c r="B2165" s="5" t="s">
        <v>290</v>
      </c>
      <c r="C2165">
        <v>1960</v>
      </c>
      <c r="D2165">
        <v>2853214</v>
      </c>
      <c r="E2165">
        <v>63688</v>
      </c>
      <c r="F2165">
        <v>1616</v>
      </c>
      <c r="G2165">
        <v>62072</v>
      </c>
      <c r="H2165">
        <v>61</v>
      </c>
      <c r="I2165">
        <v>166</v>
      </c>
      <c r="J2165">
        <v>886</v>
      </c>
      <c r="K2165">
        <v>503</v>
      </c>
      <c r="L2165">
        <v>13908</v>
      </c>
      <c r="M2165">
        <v>43657</v>
      </c>
      <c r="N2165">
        <v>4507</v>
      </c>
    </row>
    <row r="2166" spans="2:14" x14ac:dyDescent="0.2">
      <c r="B2166" s="5" t="s">
        <v>290</v>
      </c>
      <c r="C2166">
        <v>1961</v>
      </c>
      <c r="D2166">
        <v>2902000</v>
      </c>
      <c r="E2166">
        <v>64752</v>
      </c>
      <c r="F2166">
        <v>1687</v>
      </c>
      <c r="G2166">
        <v>63065</v>
      </c>
      <c r="H2166">
        <v>63</v>
      </c>
      <c r="I2166">
        <v>180</v>
      </c>
      <c r="J2166">
        <v>902</v>
      </c>
      <c r="K2166">
        <v>542</v>
      </c>
      <c r="L2166">
        <v>13694</v>
      </c>
      <c r="M2166">
        <v>44450</v>
      </c>
      <c r="N2166">
        <v>4921</v>
      </c>
    </row>
    <row r="2167" spans="2:14" x14ac:dyDescent="0.2">
      <c r="B2167" s="5" t="s">
        <v>290</v>
      </c>
      <c r="C2167">
        <v>1962</v>
      </c>
      <c r="D2167">
        <v>3006000</v>
      </c>
      <c r="E2167">
        <v>70151</v>
      </c>
      <c r="F2167">
        <v>1913</v>
      </c>
      <c r="G2167">
        <v>68238</v>
      </c>
      <c r="H2167">
        <v>74</v>
      </c>
      <c r="I2167">
        <v>189</v>
      </c>
      <c r="J2167">
        <v>912</v>
      </c>
      <c r="K2167">
        <v>738</v>
      </c>
      <c r="L2167">
        <v>14695</v>
      </c>
      <c r="M2167">
        <v>48212</v>
      </c>
      <c r="N2167">
        <v>5331</v>
      </c>
    </row>
    <row r="2168" spans="2:14" x14ac:dyDescent="0.2">
      <c r="B2168" s="5" t="s">
        <v>290</v>
      </c>
      <c r="C2168">
        <v>1963</v>
      </c>
      <c r="D2168">
        <v>3050000</v>
      </c>
      <c r="E2168">
        <v>73085</v>
      </c>
      <c r="F2168">
        <v>2034</v>
      </c>
      <c r="G2168">
        <v>71051</v>
      </c>
      <c r="H2168">
        <v>76</v>
      </c>
      <c r="I2168">
        <v>196</v>
      </c>
      <c r="J2168">
        <v>914</v>
      </c>
      <c r="K2168">
        <v>848</v>
      </c>
      <c r="L2168">
        <v>16134</v>
      </c>
      <c r="M2168">
        <v>49490</v>
      </c>
      <c r="N2168">
        <v>5427</v>
      </c>
    </row>
    <row r="2169" spans="2:14" x14ac:dyDescent="0.2">
      <c r="B2169" s="5" t="s">
        <v>290</v>
      </c>
      <c r="C2169">
        <v>1964</v>
      </c>
      <c r="D2169">
        <v>2984000</v>
      </c>
      <c r="E2169">
        <v>81437</v>
      </c>
      <c r="F2169">
        <v>2761</v>
      </c>
      <c r="G2169">
        <v>78676</v>
      </c>
      <c r="H2169">
        <v>72</v>
      </c>
      <c r="I2169">
        <v>229</v>
      </c>
      <c r="J2169">
        <v>850</v>
      </c>
      <c r="K2169">
        <v>1610</v>
      </c>
      <c r="L2169">
        <v>17914</v>
      </c>
      <c r="M2169">
        <v>55011</v>
      </c>
      <c r="N2169">
        <v>5751</v>
      </c>
    </row>
    <row r="2170" spans="2:14" x14ac:dyDescent="0.2">
      <c r="B2170" s="5" t="s">
        <v>290</v>
      </c>
      <c r="C2170">
        <v>1965</v>
      </c>
      <c r="D2170">
        <v>2990000</v>
      </c>
      <c r="E2170">
        <v>81367</v>
      </c>
      <c r="F2170">
        <v>3081</v>
      </c>
      <c r="G2170">
        <v>78286</v>
      </c>
      <c r="H2170">
        <v>67</v>
      </c>
      <c r="I2170">
        <v>304</v>
      </c>
      <c r="J2170">
        <v>905</v>
      </c>
      <c r="K2170">
        <v>1805</v>
      </c>
      <c r="L2170">
        <v>18271</v>
      </c>
      <c r="M2170">
        <v>54290</v>
      </c>
      <c r="N2170">
        <v>5725</v>
      </c>
    </row>
    <row r="2171" spans="2:14" x14ac:dyDescent="0.2">
      <c r="B2171" s="5" t="s">
        <v>290</v>
      </c>
      <c r="C2171">
        <v>1966</v>
      </c>
      <c r="D2171">
        <v>2980000</v>
      </c>
      <c r="E2171">
        <v>92357</v>
      </c>
      <c r="F2171">
        <v>3673</v>
      </c>
      <c r="G2171">
        <v>88684</v>
      </c>
      <c r="H2171">
        <v>75</v>
      </c>
      <c r="I2171">
        <v>346</v>
      </c>
      <c r="J2171">
        <v>1094</v>
      </c>
      <c r="K2171">
        <v>2158</v>
      </c>
      <c r="L2171">
        <v>19958</v>
      </c>
      <c r="M2171">
        <v>61563</v>
      </c>
      <c r="N2171">
        <v>7163</v>
      </c>
    </row>
    <row r="2172" spans="2:14" x14ac:dyDescent="0.2">
      <c r="B2172" s="5" t="s">
        <v>290</v>
      </c>
      <c r="C2172">
        <v>1967</v>
      </c>
      <c r="D2172">
        <v>3087000</v>
      </c>
      <c r="E2172">
        <v>115353</v>
      </c>
      <c r="F2172">
        <v>4754</v>
      </c>
      <c r="G2172">
        <v>110599</v>
      </c>
      <c r="H2172">
        <v>96</v>
      </c>
      <c r="I2172">
        <v>387</v>
      </c>
      <c r="J2172">
        <v>1686</v>
      </c>
      <c r="K2172">
        <v>2585</v>
      </c>
      <c r="L2172">
        <v>25859</v>
      </c>
      <c r="M2172">
        <v>76049</v>
      </c>
      <c r="N2172">
        <v>8691</v>
      </c>
    </row>
    <row r="2173" spans="2:14" x14ac:dyDescent="0.2">
      <c r="B2173" s="5" t="s">
        <v>290</v>
      </c>
      <c r="C2173">
        <v>1968</v>
      </c>
      <c r="D2173">
        <v>3276000</v>
      </c>
      <c r="E2173">
        <v>129892</v>
      </c>
      <c r="F2173">
        <v>6970</v>
      </c>
      <c r="G2173">
        <v>122922</v>
      </c>
      <c r="H2173">
        <v>118</v>
      </c>
      <c r="I2173">
        <v>561</v>
      </c>
      <c r="J2173">
        <v>3223</v>
      </c>
      <c r="K2173">
        <v>3068</v>
      </c>
      <c r="L2173">
        <v>33399</v>
      </c>
      <c r="M2173">
        <v>79790</v>
      </c>
      <c r="N2173">
        <v>9733</v>
      </c>
    </row>
    <row r="2174" spans="2:14" x14ac:dyDescent="0.2">
      <c r="B2174" s="5" t="s">
        <v>290</v>
      </c>
      <c r="C2174">
        <v>1969</v>
      </c>
      <c r="D2174">
        <v>3402000</v>
      </c>
      <c r="E2174">
        <v>157711</v>
      </c>
      <c r="F2174">
        <v>8243</v>
      </c>
      <c r="G2174">
        <v>149468</v>
      </c>
      <c r="H2174">
        <v>124</v>
      </c>
      <c r="I2174">
        <v>660</v>
      </c>
      <c r="J2174">
        <v>3844</v>
      </c>
      <c r="K2174">
        <v>3615</v>
      </c>
      <c r="L2174">
        <v>44106</v>
      </c>
      <c r="M2174">
        <v>92411</v>
      </c>
      <c r="N2174">
        <v>12951</v>
      </c>
    </row>
    <row r="2175" spans="2:14" x14ac:dyDescent="0.2">
      <c r="B2175" s="5" t="s">
        <v>290</v>
      </c>
      <c r="C2175">
        <v>1970</v>
      </c>
      <c r="D2175">
        <v>3409169</v>
      </c>
      <c r="E2175">
        <v>166404</v>
      </c>
      <c r="F2175">
        <v>7546</v>
      </c>
      <c r="G2175">
        <v>158858</v>
      </c>
      <c r="H2175">
        <v>120</v>
      </c>
      <c r="I2175">
        <v>613</v>
      </c>
      <c r="J2175">
        <v>3189</v>
      </c>
      <c r="K2175">
        <v>3624</v>
      </c>
      <c r="L2175">
        <v>49244</v>
      </c>
      <c r="M2175">
        <v>97279</v>
      </c>
      <c r="N2175">
        <v>12335</v>
      </c>
    </row>
    <row r="2176" spans="2:14" x14ac:dyDescent="0.2">
      <c r="B2176" s="5" t="s">
        <v>290</v>
      </c>
      <c r="C2176">
        <v>1971</v>
      </c>
      <c r="D2176">
        <v>3449000</v>
      </c>
      <c r="E2176">
        <v>168514</v>
      </c>
      <c r="F2176">
        <v>8155</v>
      </c>
      <c r="G2176">
        <v>160359</v>
      </c>
      <c r="H2176">
        <v>130</v>
      </c>
      <c r="I2176">
        <v>612</v>
      </c>
      <c r="J2176">
        <v>3219</v>
      </c>
      <c r="K2176">
        <v>4194</v>
      </c>
      <c r="L2176">
        <v>48038</v>
      </c>
      <c r="M2176">
        <v>100447</v>
      </c>
      <c r="N2176">
        <v>11874</v>
      </c>
    </row>
    <row r="2177" spans="2:14" x14ac:dyDescent="0.2">
      <c r="B2177" s="5" t="s">
        <v>290</v>
      </c>
      <c r="C2177">
        <v>1972</v>
      </c>
      <c r="D2177">
        <v>3443000</v>
      </c>
      <c r="E2177">
        <v>161932</v>
      </c>
      <c r="F2177">
        <v>8627</v>
      </c>
      <c r="G2177">
        <v>153305</v>
      </c>
      <c r="H2177">
        <v>146</v>
      </c>
      <c r="I2177">
        <v>749</v>
      </c>
      <c r="J2177">
        <v>3016</v>
      </c>
      <c r="K2177">
        <v>4716</v>
      </c>
      <c r="L2177">
        <v>47563</v>
      </c>
      <c r="M2177">
        <v>94336</v>
      </c>
      <c r="N2177">
        <v>11406</v>
      </c>
    </row>
    <row r="2178" spans="2:14" x14ac:dyDescent="0.2">
      <c r="B2178" s="5" t="s">
        <v>290</v>
      </c>
      <c r="C2178">
        <v>1973</v>
      </c>
      <c r="D2178">
        <v>3429000</v>
      </c>
      <c r="E2178">
        <v>174534</v>
      </c>
      <c r="F2178">
        <v>9309</v>
      </c>
      <c r="G2178">
        <v>165225</v>
      </c>
      <c r="H2178">
        <v>137</v>
      </c>
      <c r="I2178">
        <v>897</v>
      </c>
      <c r="J2178">
        <v>3302</v>
      </c>
      <c r="K2178">
        <v>4973</v>
      </c>
      <c r="L2178">
        <v>52819</v>
      </c>
      <c r="M2178">
        <v>99522</v>
      </c>
      <c r="N2178">
        <v>12884</v>
      </c>
    </row>
    <row r="2179" spans="2:14" x14ac:dyDescent="0.2">
      <c r="B2179" s="5" t="s">
        <v>290</v>
      </c>
      <c r="C2179">
        <v>1974</v>
      </c>
      <c r="D2179">
        <v>3476000</v>
      </c>
      <c r="E2179">
        <v>208875</v>
      </c>
      <c r="F2179">
        <v>12036</v>
      </c>
      <c r="G2179">
        <v>196839</v>
      </c>
      <c r="H2179">
        <v>179</v>
      </c>
      <c r="I2179">
        <v>1008</v>
      </c>
      <c r="J2179">
        <v>4015</v>
      </c>
      <c r="K2179">
        <v>6834</v>
      </c>
      <c r="L2179">
        <v>61611</v>
      </c>
      <c r="M2179">
        <v>121132</v>
      </c>
      <c r="N2179">
        <v>14096</v>
      </c>
    </row>
    <row r="2180" spans="2:14" x14ac:dyDescent="0.2">
      <c r="B2180" s="5" t="s">
        <v>290</v>
      </c>
      <c r="C2180">
        <v>1975</v>
      </c>
      <c r="D2180">
        <v>3544000</v>
      </c>
      <c r="E2180">
        <v>217634</v>
      </c>
      <c r="F2180">
        <v>13851</v>
      </c>
      <c r="G2180">
        <v>203783</v>
      </c>
      <c r="H2180">
        <v>202</v>
      </c>
      <c r="I2180">
        <v>1160</v>
      </c>
      <c r="J2180">
        <v>4395</v>
      </c>
      <c r="K2180">
        <v>8094</v>
      </c>
      <c r="L2180">
        <v>61065</v>
      </c>
      <c r="M2180">
        <v>129060</v>
      </c>
      <c r="N2180">
        <v>13658</v>
      </c>
    </row>
    <row r="2181" spans="2:14" x14ac:dyDescent="0.2">
      <c r="B2181" s="5" t="s">
        <v>290</v>
      </c>
      <c r="C2181">
        <v>1976</v>
      </c>
      <c r="D2181">
        <v>3612000</v>
      </c>
      <c r="E2181">
        <v>209280</v>
      </c>
      <c r="F2181">
        <v>14036</v>
      </c>
      <c r="G2181">
        <v>195244</v>
      </c>
      <c r="H2181">
        <v>154</v>
      </c>
      <c r="I2181">
        <v>1238</v>
      </c>
      <c r="J2181">
        <v>4317</v>
      </c>
      <c r="K2181">
        <v>8327</v>
      </c>
      <c r="L2181">
        <v>59324</v>
      </c>
      <c r="M2181">
        <v>123324</v>
      </c>
      <c r="N2181">
        <v>12596</v>
      </c>
    </row>
    <row r="2182" spans="2:14" x14ac:dyDescent="0.2">
      <c r="B2182" s="5" t="s">
        <v>290</v>
      </c>
      <c r="C2182">
        <v>1977</v>
      </c>
      <c r="D2182">
        <v>3658000</v>
      </c>
      <c r="E2182">
        <v>209521</v>
      </c>
      <c r="F2182">
        <v>13714</v>
      </c>
      <c r="G2182">
        <v>195807</v>
      </c>
      <c r="H2182">
        <v>159</v>
      </c>
      <c r="I2182">
        <v>1447</v>
      </c>
      <c r="J2182">
        <v>3886</v>
      </c>
      <c r="K2182">
        <v>8222</v>
      </c>
      <c r="L2182">
        <v>58732</v>
      </c>
      <c r="M2182">
        <v>123894</v>
      </c>
      <c r="N2182">
        <v>13181</v>
      </c>
    </row>
    <row r="2183" spans="2:14" x14ac:dyDescent="0.2">
      <c r="B2183" s="5" t="s">
        <v>290</v>
      </c>
      <c r="C2183">
        <v>1978</v>
      </c>
      <c r="D2183">
        <v>3774000</v>
      </c>
      <c r="E2183">
        <v>230802</v>
      </c>
      <c r="F2183">
        <v>15296</v>
      </c>
      <c r="G2183">
        <v>215506</v>
      </c>
      <c r="H2183">
        <v>175</v>
      </c>
      <c r="I2183">
        <v>1556</v>
      </c>
      <c r="J2183">
        <v>4719</v>
      </c>
      <c r="K2183">
        <v>8846</v>
      </c>
      <c r="L2183">
        <v>66672</v>
      </c>
      <c r="M2183">
        <v>133931</v>
      </c>
      <c r="N2183">
        <v>14903</v>
      </c>
    </row>
    <row r="2184" spans="2:14" x14ac:dyDescent="0.2">
      <c r="B2184" s="5" t="s">
        <v>290</v>
      </c>
      <c r="C2184">
        <v>1979</v>
      </c>
      <c r="D2184">
        <v>3926000</v>
      </c>
      <c r="E2184">
        <v>256349</v>
      </c>
      <c r="F2184">
        <v>17064</v>
      </c>
      <c r="G2184">
        <v>239285</v>
      </c>
      <c r="H2184">
        <v>187</v>
      </c>
      <c r="I2184">
        <v>1821</v>
      </c>
      <c r="J2184">
        <v>4739</v>
      </c>
      <c r="K2184">
        <v>10317</v>
      </c>
      <c r="L2184">
        <v>70024</v>
      </c>
      <c r="M2184">
        <v>152204</v>
      </c>
      <c r="N2184">
        <v>17057</v>
      </c>
    </row>
    <row r="2185" spans="2:14" x14ac:dyDescent="0.2">
      <c r="B2185" s="5" t="s">
        <v>290</v>
      </c>
      <c r="C2185">
        <v>1980</v>
      </c>
      <c r="D2185">
        <v>4113331</v>
      </c>
      <c r="E2185">
        <v>284436</v>
      </c>
      <c r="F2185">
        <v>19098</v>
      </c>
      <c r="G2185">
        <v>265338</v>
      </c>
      <c r="H2185">
        <v>225</v>
      </c>
      <c r="I2185">
        <v>2169</v>
      </c>
      <c r="J2185">
        <v>5558</v>
      </c>
      <c r="K2185">
        <v>11146</v>
      </c>
      <c r="L2185">
        <v>76598</v>
      </c>
      <c r="M2185">
        <v>172468</v>
      </c>
      <c r="N2185">
        <v>16272</v>
      </c>
    </row>
    <row r="2186" spans="2:14" x14ac:dyDescent="0.2">
      <c r="B2186" s="5" t="s">
        <v>290</v>
      </c>
      <c r="C2186">
        <v>1981</v>
      </c>
      <c r="D2186">
        <v>4212000</v>
      </c>
      <c r="E2186">
        <v>283974</v>
      </c>
      <c r="F2186">
        <v>18839</v>
      </c>
      <c r="G2186">
        <v>265135</v>
      </c>
      <c r="H2186">
        <v>213</v>
      </c>
      <c r="I2186">
        <v>2115</v>
      </c>
      <c r="J2186">
        <v>5475</v>
      </c>
      <c r="K2186">
        <v>11036</v>
      </c>
      <c r="L2186">
        <v>79696</v>
      </c>
      <c r="M2186">
        <v>171994</v>
      </c>
      <c r="N2186">
        <v>13445</v>
      </c>
    </row>
    <row r="2187" spans="2:14" x14ac:dyDescent="0.2">
      <c r="B2187" s="5" t="s">
        <v>290</v>
      </c>
      <c r="C2187">
        <v>1982</v>
      </c>
      <c r="D2187">
        <v>4245000</v>
      </c>
      <c r="E2187">
        <v>266680</v>
      </c>
      <c r="F2187">
        <v>17251</v>
      </c>
      <c r="G2187">
        <v>249429</v>
      </c>
      <c r="H2187">
        <v>185</v>
      </c>
      <c r="I2187">
        <v>1947</v>
      </c>
      <c r="J2187">
        <v>5003</v>
      </c>
      <c r="K2187">
        <v>10116</v>
      </c>
      <c r="L2187">
        <v>71322</v>
      </c>
      <c r="M2187">
        <v>166188</v>
      </c>
      <c r="N2187">
        <v>11919</v>
      </c>
    </row>
    <row r="2188" spans="2:14" x14ac:dyDescent="0.2">
      <c r="B2188" s="5" t="s">
        <v>290</v>
      </c>
      <c r="C2188">
        <v>1983</v>
      </c>
      <c r="D2188">
        <v>4300000</v>
      </c>
      <c r="E2188">
        <v>261343</v>
      </c>
      <c r="F2188">
        <v>15986</v>
      </c>
      <c r="G2188">
        <v>245357</v>
      </c>
      <c r="H2188">
        <v>212</v>
      </c>
      <c r="I2188">
        <v>1923</v>
      </c>
      <c r="J2188">
        <v>4533</v>
      </c>
      <c r="K2188">
        <v>9318</v>
      </c>
      <c r="L2188">
        <v>70526</v>
      </c>
      <c r="M2188">
        <v>163953</v>
      </c>
      <c r="N2188">
        <v>10878</v>
      </c>
    </row>
    <row r="2189" spans="2:14" x14ac:dyDescent="0.2">
      <c r="B2189" s="5" t="s">
        <v>290</v>
      </c>
      <c r="C2189">
        <v>1984</v>
      </c>
      <c r="D2189">
        <v>4349000</v>
      </c>
      <c r="E2189">
        <v>265363</v>
      </c>
      <c r="F2189">
        <v>17676</v>
      </c>
      <c r="G2189">
        <v>247687</v>
      </c>
      <c r="H2189">
        <v>202</v>
      </c>
      <c r="I2189">
        <v>2176</v>
      </c>
      <c r="J2189">
        <v>5247</v>
      </c>
      <c r="K2189">
        <v>10051</v>
      </c>
      <c r="L2189">
        <v>74021</v>
      </c>
      <c r="M2189">
        <v>162905</v>
      </c>
      <c r="N2189">
        <v>10761</v>
      </c>
    </row>
    <row r="2190" spans="2:14" x14ac:dyDescent="0.2">
      <c r="B2190" s="5" t="s">
        <v>290</v>
      </c>
      <c r="C2190">
        <v>1985</v>
      </c>
      <c r="D2190">
        <v>4409000</v>
      </c>
      <c r="E2190">
        <v>287856</v>
      </c>
      <c r="F2190">
        <v>18757</v>
      </c>
      <c r="G2190">
        <v>269099</v>
      </c>
      <c r="H2190">
        <v>231</v>
      </c>
      <c r="I2190">
        <v>2420</v>
      </c>
      <c r="J2190">
        <v>5821</v>
      </c>
      <c r="K2190">
        <v>10285</v>
      </c>
      <c r="L2190">
        <v>79859</v>
      </c>
      <c r="M2190">
        <v>176501</v>
      </c>
      <c r="N2190">
        <v>12739</v>
      </c>
    </row>
    <row r="2191" spans="2:14" x14ac:dyDescent="0.2">
      <c r="B2191" s="5" t="s">
        <v>290</v>
      </c>
      <c r="C2191">
        <v>1986</v>
      </c>
      <c r="D2191">
        <v>4463000</v>
      </c>
      <c r="E2191">
        <v>307040</v>
      </c>
      <c r="F2191">
        <v>19505</v>
      </c>
      <c r="G2191">
        <v>287535</v>
      </c>
      <c r="H2191">
        <v>223</v>
      </c>
      <c r="I2191">
        <v>2382</v>
      </c>
      <c r="J2191">
        <v>6031</v>
      </c>
      <c r="K2191">
        <v>10869</v>
      </c>
      <c r="L2191">
        <v>83078</v>
      </c>
      <c r="M2191">
        <v>190420</v>
      </c>
      <c r="N2191">
        <v>14037</v>
      </c>
    </row>
    <row r="2192" spans="2:14" x14ac:dyDescent="0.2">
      <c r="B2192" s="5" t="s">
        <v>290</v>
      </c>
      <c r="C2192">
        <v>1987</v>
      </c>
      <c r="D2192">
        <v>4538000</v>
      </c>
      <c r="E2192">
        <v>318436</v>
      </c>
      <c r="F2192">
        <v>19945</v>
      </c>
      <c r="G2192">
        <v>298491</v>
      </c>
      <c r="H2192">
        <v>256</v>
      </c>
      <c r="I2192">
        <v>2370</v>
      </c>
      <c r="J2192">
        <v>6417</v>
      </c>
      <c r="K2192">
        <v>10902</v>
      </c>
      <c r="L2192">
        <v>86428</v>
      </c>
      <c r="M2192">
        <v>194131</v>
      </c>
      <c r="N2192">
        <v>17932</v>
      </c>
    </row>
    <row r="2193" spans="2:14" x14ac:dyDescent="0.2">
      <c r="B2193" s="5" t="s">
        <v>290</v>
      </c>
      <c r="C2193">
        <v>1988</v>
      </c>
      <c r="D2193">
        <v>4619000</v>
      </c>
      <c r="E2193">
        <v>328551</v>
      </c>
      <c r="F2193">
        <v>21543</v>
      </c>
      <c r="G2193">
        <v>307008</v>
      </c>
      <c r="H2193">
        <v>264</v>
      </c>
      <c r="I2193">
        <v>2611</v>
      </c>
      <c r="J2193">
        <v>6738</v>
      </c>
      <c r="K2193">
        <v>11930</v>
      </c>
      <c r="L2193">
        <v>85711</v>
      </c>
      <c r="M2193">
        <v>201301</v>
      </c>
      <c r="N2193">
        <v>19996</v>
      </c>
    </row>
    <row r="2194" spans="2:14" x14ac:dyDescent="0.2">
      <c r="B2194" s="5" t="s">
        <v>290</v>
      </c>
      <c r="C2194">
        <v>1989</v>
      </c>
      <c r="D2194">
        <v>4761000</v>
      </c>
      <c r="E2194">
        <v>313932</v>
      </c>
      <c r="F2194">
        <v>22460</v>
      </c>
      <c r="G2194">
        <v>291472</v>
      </c>
      <c r="H2194">
        <v>209</v>
      </c>
      <c r="I2194">
        <v>2938</v>
      </c>
      <c r="J2194">
        <v>6672</v>
      </c>
      <c r="K2194">
        <v>12641</v>
      </c>
      <c r="L2194">
        <v>73563</v>
      </c>
      <c r="M2194">
        <v>196122</v>
      </c>
      <c r="N2194">
        <v>21787</v>
      </c>
    </row>
    <row r="2195" spans="2:14" x14ac:dyDescent="0.2">
      <c r="B2195" s="5" t="s">
        <v>290</v>
      </c>
      <c r="C2195">
        <v>1990</v>
      </c>
      <c r="D2195">
        <v>4866692</v>
      </c>
      <c r="E2195">
        <v>302850</v>
      </c>
      <c r="F2195">
        <v>24410</v>
      </c>
      <c r="G2195">
        <v>278440</v>
      </c>
      <c r="H2195">
        <v>238</v>
      </c>
      <c r="I2195">
        <v>3115</v>
      </c>
      <c r="J2195">
        <v>6326</v>
      </c>
      <c r="K2195">
        <v>14731</v>
      </c>
      <c r="L2195">
        <v>61460</v>
      </c>
      <c r="M2195">
        <v>195221</v>
      </c>
      <c r="N2195">
        <v>21759</v>
      </c>
    </row>
    <row r="2196" spans="2:14" x14ac:dyDescent="0.2">
      <c r="B2196" s="5" t="s">
        <v>290</v>
      </c>
      <c r="C2196">
        <v>1991</v>
      </c>
      <c r="D2196">
        <v>5018000</v>
      </c>
      <c r="E2196">
        <v>316339</v>
      </c>
      <c r="F2196">
        <v>26224</v>
      </c>
      <c r="G2196">
        <v>290115</v>
      </c>
      <c r="H2196">
        <v>211</v>
      </c>
      <c r="I2196">
        <v>3529</v>
      </c>
      <c r="J2196">
        <v>7303</v>
      </c>
      <c r="K2196">
        <v>15181</v>
      </c>
      <c r="L2196">
        <v>61996</v>
      </c>
      <c r="M2196">
        <v>205814</v>
      </c>
      <c r="N2196">
        <v>22305</v>
      </c>
    </row>
    <row r="2197" spans="2:14" x14ac:dyDescent="0.2">
      <c r="B2197" s="5" t="s">
        <v>290</v>
      </c>
      <c r="C2197">
        <v>1992</v>
      </c>
      <c r="D2197">
        <v>5136000</v>
      </c>
      <c r="E2197">
        <v>317035</v>
      </c>
      <c r="F2197">
        <v>27454</v>
      </c>
      <c r="G2197">
        <v>289581</v>
      </c>
      <c r="H2197">
        <v>258</v>
      </c>
      <c r="I2197">
        <v>3697</v>
      </c>
      <c r="J2197">
        <v>7178</v>
      </c>
      <c r="K2197">
        <v>16321</v>
      </c>
      <c r="L2197">
        <v>57612</v>
      </c>
      <c r="M2197">
        <v>207755</v>
      </c>
      <c r="N2197">
        <v>24214</v>
      </c>
    </row>
    <row r="2198" spans="2:14" x14ac:dyDescent="0.2">
      <c r="B2198" s="5" t="s">
        <v>290</v>
      </c>
      <c r="C2198">
        <v>1993</v>
      </c>
      <c r="D2198">
        <v>5255000</v>
      </c>
      <c r="E2198">
        <v>312793</v>
      </c>
      <c r="F2198">
        <v>27040</v>
      </c>
      <c r="G2198">
        <v>285753</v>
      </c>
      <c r="H2198">
        <v>271</v>
      </c>
      <c r="I2198">
        <v>3384</v>
      </c>
      <c r="J2198">
        <v>7204</v>
      </c>
      <c r="K2198">
        <v>16181</v>
      </c>
      <c r="L2198">
        <v>56083</v>
      </c>
      <c r="M2198">
        <v>205701</v>
      </c>
      <c r="N2198">
        <v>23969</v>
      </c>
    </row>
    <row r="2199" spans="2:14" x14ac:dyDescent="0.2">
      <c r="B2199" s="5" t="s">
        <v>290</v>
      </c>
      <c r="C2199">
        <v>1994</v>
      </c>
      <c r="D2199">
        <v>5343000</v>
      </c>
      <c r="E2199">
        <v>322051</v>
      </c>
      <c r="F2199">
        <v>27317</v>
      </c>
      <c r="G2199">
        <v>294734</v>
      </c>
      <c r="H2199">
        <v>294</v>
      </c>
      <c r="I2199">
        <v>3230</v>
      </c>
      <c r="J2199">
        <v>7464</v>
      </c>
      <c r="K2199">
        <v>16329</v>
      </c>
      <c r="L2199">
        <v>55793</v>
      </c>
      <c r="M2199">
        <v>212198</v>
      </c>
      <c r="N2199">
        <v>26743</v>
      </c>
    </row>
    <row r="2200" spans="2:14" x14ac:dyDescent="0.2">
      <c r="B2200" s="5" t="s">
        <v>290</v>
      </c>
      <c r="C2200">
        <v>1995</v>
      </c>
      <c r="D2200">
        <v>5431000</v>
      </c>
      <c r="E2200">
        <v>340513</v>
      </c>
      <c r="F2200">
        <v>26300</v>
      </c>
      <c r="G2200">
        <v>314213</v>
      </c>
      <c r="H2200">
        <v>275</v>
      </c>
      <c r="I2200">
        <v>3214</v>
      </c>
      <c r="J2200">
        <v>7209</v>
      </c>
      <c r="K2200">
        <v>15602</v>
      </c>
      <c r="L2200">
        <v>59265</v>
      </c>
      <c r="M2200">
        <v>224861</v>
      </c>
      <c r="N2200">
        <v>30087</v>
      </c>
    </row>
    <row r="2201" spans="2:14" x14ac:dyDescent="0.2">
      <c r="B2201" s="5" t="s">
        <v>290</v>
      </c>
      <c r="C2201">
        <v>1996</v>
      </c>
      <c r="D2201">
        <v>5533000</v>
      </c>
      <c r="E2201">
        <v>326968</v>
      </c>
      <c r="F2201">
        <v>23857</v>
      </c>
      <c r="G2201">
        <v>303111</v>
      </c>
      <c r="H2201">
        <v>255</v>
      </c>
      <c r="I2201">
        <v>2828</v>
      </c>
      <c r="J2201">
        <v>6587</v>
      </c>
      <c r="K2201">
        <v>14187</v>
      </c>
      <c r="L2201">
        <v>58512</v>
      </c>
      <c r="M2201">
        <v>215706</v>
      </c>
      <c r="N2201">
        <v>28893</v>
      </c>
    </row>
    <row r="2202" spans="2:14" x14ac:dyDescent="0.2">
      <c r="B2202" s="5" t="s">
        <v>290</v>
      </c>
      <c r="C2202">
        <v>1997</v>
      </c>
      <c r="D2202">
        <v>5610000</v>
      </c>
      <c r="E2202">
        <v>332466</v>
      </c>
      <c r="F2202">
        <v>24724</v>
      </c>
      <c r="G2202">
        <v>307742</v>
      </c>
      <c r="H2202">
        <v>241</v>
      </c>
      <c r="I2202">
        <v>2885</v>
      </c>
      <c r="J2202">
        <v>6734</v>
      </c>
      <c r="K2202">
        <v>14864</v>
      </c>
      <c r="L2202">
        <v>62064</v>
      </c>
      <c r="M2202">
        <v>213823</v>
      </c>
      <c r="N2202">
        <v>31855</v>
      </c>
    </row>
    <row r="2203" spans="2:14" x14ac:dyDescent="0.2">
      <c r="B2203" s="5" t="s">
        <v>290</v>
      </c>
      <c r="C2203">
        <v>1998</v>
      </c>
      <c r="D2203">
        <v>5689000</v>
      </c>
      <c r="E2203">
        <v>333799</v>
      </c>
      <c r="F2203">
        <v>24380</v>
      </c>
      <c r="G2203">
        <v>309419</v>
      </c>
      <c r="H2203">
        <v>224</v>
      </c>
      <c r="I2203">
        <v>2740</v>
      </c>
      <c r="J2203">
        <v>6577</v>
      </c>
      <c r="K2203">
        <v>14839</v>
      </c>
      <c r="L2203">
        <v>60446</v>
      </c>
      <c r="M2203">
        <v>213773</v>
      </c>
      <c r="N2203">
        <v>35200</v>
      </c>
    </row>
    <row r="2204" spans="2:14" x14ac:dyDescent="0.2">
      <c r="B2204" s="5" t="s">
        <v>290</v>
      </c>
      <c r="C2204">
        <v>1999</v>
      </c>
      <c r="D2204">
        <v>5756361</v>
      </c>
      <c r="E2204">
        <v>302509</v>
      </c>
      <c r="F2204">
        <v>21716</v>
      </c>
      <c r="G2204">
        <v>280793</v>
      </c>
      <c r="H2204">
        <v>171</v>
      </c>
      <c r="I2204">
        <v>2711</v>
      </c>
      <c r="J2204">
        <v>5808</v>
      </c>
      <c r="K2204">
        <v>13026</v>
      </c>
      <c r="L2204">
        <v>54652</v>
      </c>
      <c r="M2204">
        <v>192334</v>
      </c>
      <c r="N2204">
        <v>33807</v>
      </c>
    </row>
    <row r="2205" spans="2:14" x14ac:dyDescent="0.2">
      <c r="B2205" s="5" t="s">
        <v>290</v>
      </c>
      <c r="C2205">
        <v>2000</v>
      </c>
      <c r="D2205">
        <v>5894121</v>
      </c>
      <c r="E2205">
        <v>300932</v>
      </c>
      <c r="F2205">
        <v>21788</v>
      </c>
      <c r="G2205">
        <v>279144</v>
      </c>
      <c r="H2205">
        <v>196</v>
      </c>
      <c r="I2205">
        <v>2737</v>
      </c>
      <c r="J2205">
        <v>5812</v>
      </c>
      <c r="K2205">
        <v>13043</v>
      </c>
      <c r="L2205">
        <v>53476</v>
      </c>
      <c r="M2205">
        <v>190650</v>
      </c>
      <c r="N2205">
        <v>35018</v>
      </c>
    </row>
    <row r="2206" spans="2:14" x14ac:dyDescent="0.2">
      <c r="B2206" s="5" t="s">
        <v>290</v>
      </c>
      <c r="C2206">
        <v>2001</v>
      </c>
      <c r="D2206">
        <v>5987973</v>
      </c>
      <c r="E2206">
        <v>308492</v>
      </c>
      <c r="F2206">
        <v>21258</v>
      </c>
      <c r="G2206">
        <v>287234</v>
      </c>
      <c r="H2206">
        <v>179</v>
      </c>
      <c r="I2206">
        <v>2600</v>
      </c>
      <c r="J2206">
        <v>5934</v>
      </c>
      <c r="K2206">
        <v>12545</v>
      </c>
      <c r="L2206">
        <v>53024</v>
      </c>
      <c r="M2206">
        <v>195133</v>
      </c>
      <c r="N2206">
        <v>39077</v>
      </c>
    </row>
    <row r="2207" spans="2:14" x14ac:dyDescent="0.2">
      <c r="B2207" s="5" t="s">
        <v>290</v>
      </c>
      <c r="C2207">
        <v>2002</v>
      </c>
      <c r="D2207">
        <v>6068996</v>
      </c>
      <c r="E2207">
        <v>309931</v>
      </c>
      <c r="F2207">
        <v>20964</v>
      </c>
      <c r="G2207">
        <v>288967</v>
      </c>
      <c r="H2207">
        <v>184</v>
      </c>
      <c r="I2207">
        <v>2734</v>
      </c>
      <c r="J2207">
        <v>5797</v>
      </c>
      <c r="K2207">
        <v>12249</v>
      </c>
      <c r="L2207">
        <v>54948</v>
      </c>
      <c r="M2207">
        <v>193526</v>
      </c>
      <c r="N2207">
        <v>40493</v>
      </c>
    </row>
    <row r="2208" spans="2:14" x14ac:dyDescent="0.2">
      <c r="B2208" s="5" t="s">
        <v>290</v>
      </c>
      <c r="C2208">
        <v>2003</v>
      </c>
      <c r="D2208">
        <v>6131445</v>
      </c>
      <c r="E2208">
        <v>312820</v>
      </c>
      <c r="F2208">
        <v>21276</v>
      </c>
      <c r="G2208">
        <v>291544</v>
      </c>
      <c r="H2208">
        <v>184</v>
      </c>
      <c r="I2208">
        <v>2864</v>
      </c>
      <c r="J2208">
        <v>5718</v>
      </c>
      <c r="K2208">
        <v>12510</v>
      </c>
      <c r="L2208">
        <v>58268</v>
      </c>
      <c r="M2208">
        <v>192657</v>
      </c>
      <c r="N2208">
        <v>40619</v>
      </c>
    </row>
    <row r="2209" spans="2:14" x14ac:dyDescent="0.2">
      <c r="B2209" s="5" t="s">
        <v>290</v>
      </c>
      <c r="C2209">
        <v>2004</v>
      </c>
      <c r="D2209">
        <v>6203788</v>
      </c>
      <c r="E2209">
        <v>322167</v>
      </c>
      <c r="F2209">
        <v>21330</v>
      </c>
      <c r="G2209">
        <v>300837</v>
      </c>
      <c r="H2209">
        <v>190</v>
      </c>
      <c r="I2209">
        <v>2857</v>
      </c>
      <c r="J2209">
        <v>5866</v>
      </c>
      <c r="K2209">
        <v>12417</v>
      </c>
      <c r="L2209">
        <v>60632</v>
      </c>
      <c r="M2209">
        <v>196972</v>
      </c>
      <c r="N2209">
        <v>43233</v>
      </c>
    </row>
    <row r="2210" spans="2:14" x14ac:dyDescent="0.2">
      <c r="B2210" s="5" t="s">
        <v>291</v>
      </c>
      <c r="C2210">
        <v>1960</v>
      </c>
      <c r="D2210">
        <v>3951777</v>
      </c>
      <c r="E2210">
        <v>45270</v>
      </c>
      <c r="F2210">
        <v>1261</v>
      </c>
      <c r="G2210">
        <v>44009</v>
      </c>
      <c r="H2210">
        <v>50</v>
      </c>
      <c r="I2210">
        <v>109</v>
      </c>
      <c r="J2210">
        <v>327</v>
      </c>
      <c r="K2210">
        <v>775</v>
      </c>
      <c r="L2210">
        <v>7847</v>
      </c>
      <c r="M2210">
        <v>32035</v>
      </c>
      <c r="N2210">
        <v>4127</v>
      </c>
    </row>
    <row r="2211" spans="2:14" x14ac:dyDescent="0.2">
      <c r="B2211" s="5" t="s">
        <v>291</v>
      </c>
      <c r="C2211">
        <v>1961</v>
      </c>
      <c r="D2211">
        <v>4022000</v>
      </c>
      <c r="E2211">
        <v>47937</v>
      </c>
      <c r="F2211">
        <v>1268</v>
      </c>
      <c r="G2211">
        <v>46669</v>
      </c>
      <c r="H2211">
        <v>63</v>
      </c>
      <c r="I2211">
        <v>101</v>
      </c>
      <c r="J2211">
        <v>361</v>
      </c>
      <c r="K2211">
        <v>743</v>
      </c>
      <c r="L2211">
        <v>9021</v>
      </c>
      <c r="M2211">
        <v>34197</v>
      </c>
      <c r="N2211">
        <v>3451</v>
      </c>
    </row>
    <row r="2212" spans="2:14" x14ac:dyDescent="0.2">
      <c r="B2212" s="5" t="s">
        <v>291</v>
      </c>
      <c r="C2212">
        <v>1962</v>
      </c>
      <c r="D2212">
        <v>4092000</v>
      </c>
      <c r="E2212">
        <v>48212</v>
      </c>
      <c r="F2212">
        <v>1174</v>
      </c>
      <c r="G2212">
        <v>47038</v>
      </c>
      <c r="H2212">
        <v>37</v>
      </c>
      <c r="I2212">
        <v>98</v>
      </c>
      <c r="J2212">
        <v>348</v>
      </c>
      <c r="K2212">
        <v>691</v>
      </c>
      <c r="L2212">
        <v>8757</v>
      </c>
      <c r="M2212">
        <v>34041</v>
      </c>
      <c r="N2212">
        <v>4240</v>
      </c>
    </row>
    <row r="2213" spans="2:14" x14ac:dyDescent="0.2">
      <c r="B2213" s="5" t="s">
        <v>291</v>
      </c>
      <c r="C2213">
        <v>1963</v>
      </c>
      <c r="D2213">
        <v>4061000</v>
      </c>
      <c r="E2213">
        <v>54702</v>
      </c>
      <c r="F2213">
        <v>1312</v>
      </c>
      <c r="G2213">
        <v>53390</v>
      </c>
      <c r="H2213">
        <v>70</v>
      </c>
      <c r="I2213">
        <v>115</v>
      </c>
      <c r="J2213">
        <v>393</v>
      </c>
      <c r="K2213">
        <v>734</v>
      </c>
      <c r="L2213">
        <v>9584</v>
      </c>
      <c r="M2213">
        <v>38919</v>
      </c>
      <c r="N2213">
        <v>4887</v>
      </c>
    </row>
    <row r="2214" spans="2:14" x14ac:dyDescent="0.2">
      <c r="B2214" s="5" t="s">
        <v>291</v>
      </c>
      <c r="C2214">
        <v>1964</v>
      </c>
      <c r="D2214">
        <v>4107000</v>
      </c>
      <c r="E2214">
        <v>65110</v>
      </c>
      <c r="F2214">
        <v>1762</v>
      </c>
      <c r="G2214">
        <v>63348</v>
      </c>
      <c r="H2214">
        <v>60</v>
      </c>
      <c r="I2214">
        <v>124</v>
      </c>
      <c r="J2214">
        <v>451</v>
      </c>
      <c r="K2214">
        <v>1127</v>
      </c>
      <c r="L2214">
        <v>11725</v>
      </c>
      <c r="M2214">
        <v>45756</v>
      </c>
      <c r="N2214">
        <v>5867</v>
      </c>
    </row>
    <row r="2215" spans="2:14" x14ac:dyDescent="0.2">
      <c r="B2215" s="5" t="s">
        <v>291</v>
      </c>
      <c r="C2215">
        <v>1965</v>
      </c>
      <c r="D2215">
        <v>4144000</v>
      </c>
      <c r="E2215">
        <v>65845</v>
      </c>
      <c r="F2215">
        <v>1911</v>
      </c>
      <c r="G2215">
        <v>63934</v>
      </c>
      <c r="H2215">
        <v>64</v>
      </c>
      <c r="I2215">
        <v>149</v>
      </c>
      <c r="J2215">
        <v>475</v>
      </c>
      <c r="K2215">
        <v>1223</v>
      </c>
      <c r="L2215">
        <v>11871</v>
      </c>
      <c r="M2215">
        <v>45701</v>
      </c>
      <c r="N2215">
        <v>6362</v>
      </c>
    </row>
    <row r="2216" spans="2:14" x14ac:dyDescent="0.2">
      <c r="B2216" s="5" t="s">
        <v>291</v>
      </c>
      <c r="C2216">
        <v>1966</v>
      </c>
      <c r="D2216">
        <v>4161000</v>
      </c>
      <c r="E2216">
        <v>79039</v>
      </c>
      <c r="F2216">
        <v>1984</v>
      </c>
      <c r="G2216">
        <v>77055</v>
      </c>
      <c r="H2216">
        <v>80</v>
      </c>
      <c r="I2216">
        <v>151</v>
      </c>
      <c r="J2216">
        <v>537</v>
      </c>
      <c r="K2216">
        <v>1216</v>
      </c>
      <c r="L2216">
        <v>14346</v>
      </c>
      <c r="M2216">
        <v>54736</v>
      </c>
      <c r="N2216">
        <v>7973</v>
      </c>
    </row>
    <row r="2217" spans="2:14" x14ac:dyDescent="0.2">
      <c r="B2217" s="5" t="s">
        <v>291</v>
      </c>
      <c r="C2217">
        <v>1967</v>
      </c>
      <c r="D2217">
        <v>4189000</v>
      </c>
      <c r="E2217">
        <v>93504</v>
      </c>
      <c r="F2217">
        <v>2948</v>
      </c>
      <c r="G2217">
        <v>90556</v>
      </c>
      <c r="H2217">
        <v>80</v>
      </c>
      <c r="I2217">
        <v>194</v>
      </c>
      <c r="J2217">
        <v>1171</v>
      </c>
      <c r="K2217">
        <v>1503</v>
      </c>
      <c r="L2217">
        <v>18862</v>
      </c>
      <c r="M2217">
        <v>62703</v>
      </c>
      <c r="N2217">
        <v>8991</v>
      </c>
    </row>
    <row r="2218" spans="2:14" x14ac:dyDescent="0.2">
      <c r="B2218" s="5" t="s">
        <v>291</v>
      </c>
      <c r="C2218">
        <v>1968</v>
      </c>
      <c r="D2218">
        <v>4213000</v>
      </c>
      <c r="E2218">
        <v>100534</v>
      </c>
      <c r="F2218">
        <v>3400</v>
      </c>
      <c r="G2218">
        <v>97134</v>
      </c>
      <c r="H2218">
        <v>92</v>
      </c>
      <c r="I2218">
        <v>262</v>
      </c>
      <c r="J2218">
        <v>1394</v>
      </c>
      <c r="K2218">
        <v>1652</v>
      </c>
      <c r="L2218">
        <v>21225</v>
      </c>
      <c r="M2218">
        <v>67312</v>
      </c>
      <c r="N2218">
        <v>8597</v>
      </c>
    </row>
    <row r="2219" spans="2:14" x14ac:dyDescent="0.2">
      <c r="B2219" s="5" t="s">
        <v>291</v>
      </c>
      <c r="C2219">
        <v>1969</v>
      </c>
      <c r="D2219">
        <v>4233000</v>
      </c>
      <c r="E2219">
        <v>105320</v>
      </c>
      <c r="F2219">
        <v>3411</v>
      </c>
      <c r="G2219">
        <v>101909</v>
      </c>
      <c r="H2219">
        <v>87</v>
      </c>
      <c r="I2219">
        <v>305</v>
      </c>
      <c r="J2219">
        <v>1196</v>
      </c>
      <c r="K2219">
        <v>1823</v>
      </c>
      <c r="L2219">
        <v>21101</v>
      </c>
      <c r="M2219">
        <v>71330</v>
      </c>
      <c r="N2219">
        <v>9478</v>
      </c>
    </row>
    <row r="2220" spans="2:14" x14ac:dyDescent="0.2">
      <c r="B2220" s="5" t="s">
        <v>291</v>
      </c>
      <c r="C2220">
        <v>1970</v>
      </c>
      <c r="D2220">
        <v>4417933</v>
      </c>
      <c r="E2220">
        <v>119376</v>
      </c>
      <c r="F2220">
        <v>3792</v>
      </c>
      <c r="G2220">
        <v>115584</v>
      </c>
      <c r="H2220">
        <v>88</v>
      </c>
      <c r="I2220">
        <v>296</v>
      </c>
      <c r="J2220">
        <v>1462</v>
      </c>
      <c r="K2220">
        <v>1946</v>
      </c>
      <c r="L2220">
        <v>23792</v>
      </c>
      <c r="M2220">
        <v>82178</v>
      </c>
      <c r="N2220">
        <v>9614</v>
      </c>
    </row>
    <row r="2221" spans="2:14" x14ac:dyDescent="0.2">
      <c r="B2221" s="5" t="s">
        <v>291</v>
      </c>
      <c r="C2221">
        <v>1971</v>
      </c>
      <c r="D2221">
        <v>4476000</v>
      </c>
      <c r="E2221">
        <v>134737</v>
      </c>
      <c r="F2221">
        <v>3957</v>
      </c>
      <c r="G2221">
        <v>130780</v>
      </c>
      <c r="H2221">
        <v>126</v>
      </c>
      <c r="I2221">
        <v>341</v>
      </c>
      <c r="J2221">
        <v>1411</v>
      </c>
      <c r="K2221">
        <v>2079</v>
      </c>
      <c r="L2221">
        <v>28172</v>
      </c>
      <c r="M2221">
        <v>91837</v>
      </c>
      <c r="N2221">
        <v>10771</v>
      </c>
    </row>
    <row r="2222" spans="2:14" x14ac:dyDescent="0.2">
      <c r="B2222" s="5" t="s">
        <v>291</v>
      </c>
      <c r="C2222">
        <v>1972</v>
      </c>
      <c r="D2222">
        <v>4520000</v>
      </c>
      <c r="E2222">
        <v>133382</v>
      </c>
      <c r="F2222">
        <v>4358</v>
      </c>
      <c r="G2222">
        <v>129024</v>
      </c>
      <c r="H2222">
        <v>126</v>
      </c>
      <c r="I2222">
        <v>376</v>
      </c>
      <c r="J2222">
        <v>1661</v>
      </c>
      <c r="K2222">
        <v>2195</v>
      </c>
      <c r="L2222">
        <v>28862</v>
      </c>
      <c r="M2222">
        <v>89642</v>
      </c>
      <c r="N2222">
        <v>10520</v>
      </c>
    </row>
    <row r="2223" spans="2:14" x14ac:dyDescent="0.2">
      <c r="B2223" s="5" t="s">
        <v>291</v>
      </c>
      <c r="C2223">
        <v>1973</v>
      </c>
      <c r="D2223">
        <v>4569000</v>
      </c>
      <c r="E2223">
        <v>145151</v>
      </c>
      <c r="F2223">
        <v>5273</v>
      </c>
      <c r="G2223">
        <v>139878</v>
      </c>
      <c r="H2223">
        <v>119</v>
      </c>
      <c r="I2223">
        <v>492</v>
      </c>
      <c r="J2223">
        <v>2226</v>
      </c>
      <c r="K2223">
        <v>2436</v>
      </c>
      <c r="L2223">
        <v>32467</v>
      </c>
      <c r="M2223">
        <v>96953</v>
      </c>
      <c r="N2223">
        <v>10458</v>
      </c>
    </row>
    <row r="2224" spans="2:14" x14ac:dyDescent="0.2">
      <c r="B2224" s="5" t="s">
        <v>291</v>
      </c>
      <c r="C2224">
        <v>1974</v>
      </c>
      <c r="D2224">
        <v>4566000</v>
      </c>
      <c r="E2224">
        <v>166254</v>
      </c>
      <c r="F2224">
        <v>6411</v>
      </c>
      <c r="G2224">
        <v>159843</v>
      </c>
      <c r="H2224">
        <v>138</v>
      </c>
      <c r="I2224">
        <v>514</v>
      </c>
      <c r="J2224">
        <v>3025</v>
      </c>
      <c r="K2224">
        <v>2734</v>
      </c>
      <c r="L2224">
        <v>38212</v>
      </c>
      <c r="M2224">
        <v>110395</v>
      </c>
      <c r="N2224">
        <v>11236</v>
      </c>
    </row>
    <row r="2225" spans="2:14" x14ac:dyDescent="0.2">
      <c r="B2225" s="5" t="s">
        <v>291</v>
      </c>
      <c r="C2225">
        <v>1975</v>
      </c>
      <c r="D2225">
        <v>4607000</v>
      </c>
      <c r="E2225">
        <v>183157</v>
      </c>
      <c r="F2225">
        <v>6992</v>
      </c>
      <c r="G2225">
        <v>176165</v>
      </c>
      <c r="H2225">
        <v>150</v>
      </c>
      <c r="I2225">
        <v>490</v>
      </c>
      <c r="J2225">
        <v>3381</v>
      </c>
      <c r="K2225">
        <v>2971</v>
      </c>
      <c r="L2225">
        <v>42317</v>
      </c>
      <c r="M2225">
        <v>122794</v>
      </c>
      <c r="N2225">
        <v>11054</v>
      </c>
    </row>
    <row r="2226" spans="2:14" x14ac:dyDescent="0.2">
      <c r="B2226" s="5" t="s">
        <v>291</v>
      </c>
      <c r="C2226">
        <v>1976</v>
      </c>
      <c r="D2226">
        <v>4609000</v>
      </c>
      <c r="E2226">
        <v>179782</v>
      </c>
      <c r="F2226">
        <v>6345</v>
      </c>
      <c r="G2226">
        <v>173437</v>
      </c>
      <c r="H2226">
        <v>140</v>
      </c>
      <c r="I2226">
        <v>542</v>
      </c>
      <c r="J2226">
        <v>2734</v>
      </c>
      <c r="K2226">
        <v>2929</v>
      </c>
      <c r="L2226">
        <v>38891</v>
      </c>
      <c r="M2226">
        <v>124275</v>
      </c>
      <c r="N2226">
        <v>10271</v>
      </c>
    </row>
    <row r="2227" spans="2:14" x14ac:dyDescent="0.2">
      <c r="B2227" s="5" t="s">
        <v>291</v>
      </c>
      <c r="C2227">
        <v>1977</v>
      </c>
      <c r="D2227">
        <v>4651000</v>
      </c>
      <c r="E2227">
        <v>177362</v>
      </c>
      <c r="F2227">
        <v>6117</v>
      </c>
      <c r="G2227">
        <v>171245</v>
      </c>
      <c r="H2227">
        <v>130</v>
      </c>
      <c r="I2227">
        <v>600</v>
      </c>
      <c r="J2227">
        <v>2426</v>
      </c>
      <c r="K2227">
        <v>2961</v>
      </c>
      <c r="L2227">
        <v>39390</v>
      </c>
      <c r="M2227">
        <v>121588</v>
      </c>
      <c r="N2227">
        <v>10267</v>
      </c>
    </row>
    <row r="2228" spans="2:14" x14ac:dyDescent="0.2">
      <c r="B2228" s="5" t="s">
        <v>291</v>
      </c>
      <c r="C2228">
        <v>1978</v>
      </c>
      <c r="D2228">
        <v>4679000</v>
      </c>
      <c r="E2228">
        <v>181556</v>
      </c>
      <c r="F2228">
        <v>6184</v>
      </c>
      <c r="G2228">
        <v>175372</v>
      </c>
      <c r="H2228">
        <v>118</v>
      </c>
      <c r="I2228">
        <v>677</v>
      </c>
      <c r="J2228">
        <v>2336</v>
      </c>
      <c r="K2228">
        <v>3053</v>
      </c>
      <c r="L2228">
        <v>39599</v>
      </c>
      <c r="M2228">
        <v>125037</v>
      </c>
      <c r="N2228">
        <v>10736</v>
      </c>
    </row>
    <row r="2229" spans="2:14" x14ac:dyDescent="0.2">
      <c r="B2229" s="5" t="s">
        <v>291</v>
      </c>
      <c r="C2229">
        <v>1979</v>
      </c>
      <c r="D2229">
        <v>4720000</v>
      </c>
      <c r="E2229">
        <v>207112</v>
      </c>
      <c r="F2229">
        <v>7839</v>
      </c>
      <c r="G2229">
        <v>199273</v>
      </c>
      <c r="H2229">
        <v>160</v>
      </c>
      <c r="I2229">
        <v>758</v>
      </c>
      <c r="J2229">
        <v>2857</v>
      </c>
      <c r="K2229">
        <v>4064</v>
      </c>
      <c r="L2229">
        <v>44806</v>
      </c>
      <c r="M2229">
        <v>141880</v>
      </c>
      <c r="N2229">
        <v>12587</v>
      </c>
    </row>
    <row r="2230" spans="2:14" x14ac:dyDescent="0.2">
      <c r="B2230" s="5" t="s">
        <v>291</v>
      </c>
      <c r="C2230">
        <v>1980</v>
      </c>
      <c r="D2230">
        <v>4680917</v>
      </c>
      <c r="E2230">
        <v>224619</v>
      </c>
      <c r="F2230">
        <v>8546</v>
      </c>
      <c r="G2230">
        <v>216073</v>
      </c>
      <c r="H2230">
        <v>136</v>
      </c>
      <c r="I2230">
        <v>697</v>
      </c>
      <c r="J2230">
        <v>3310</v>
      </c>
      <c r="K2230">
        <v>4403</v>
      </c>
      <c r="L2230">
        <v>50524</v>
      </c>
      <c r="M2230">
        <v>154070</v>
      </c>
      <c r="N2230">
        <v>11479</v>
      </c>
    </row>
    <row r="2231" spans="2:14" x14ac:dyDescent="0.2">
      <c r="B2231" s="5" t="s">
        <v>291</v>
      </c>
      <c r="C2231">
        <v>1981</v>
      </c>
      <c r="D2231">
        <v>4739000</v>
      </c>
      <c r="E2231">
        <v>225901</v>
      </c>
      <c r="F2231">
        <v>8904</v>
      </c>
      <c r="G2231">
        <v>216997</v>
      </c>
      <c r="H2231">
        <v>161</v>
      </c>
      <c r="I2231">
        <v>745</v>
      </c>
      <c r="J2231">
        <v>3249</v>
      </c>
      <c r="K2231">
        <v>4749</v>
      </c>
      <c r="L2231">
        <v>50813</v>
      </c>
      <c r="M2231">
        <v>155892</v>
      </c>
      <c r="N2231">
        <v>10292</v>
      </c>
    </row>
    <row r="2232" spans="2:14" x14ac:dyDescent="0.2">
      <c r="B2232" s="5" t="s">
        <v>291</v>
      </c>
      <c r="C2232">
        <v>1982</v>
      </c>
      <c r="D2232">
        <v>4765000</v>
      </c>
      <c r="E2232">
        <v>211524</v>
      </c>
      <c r="F2232">
        <v>9077</v>
      </c>
      <c r="G2232">
        <v>202447</v>
      </c>
      <c r="H2232">
        <v>148</v>
      </c>
      <c r="I2232">
        <v>680</v>
      </c>
      <c r="J2232">
        <v>3393</v>
      </c>
      <c r="K2232">
        <v>4856</v>
      </c>
      <c r="L2232">
        <v>46564</v>
      </c>
      <c r="M2232">
        <v>147177</v>
      </c>
      <c r="N2232">
        <v>8706</v>
      </c>
    </row>
    <row r="2233" spans="2:14" x14ac:dyDescent="0.2">
      <c r="B2233" s="5" t="s">
        <v>291</v>
      </c>
      <c r="C2233">
        <v>1983</v>
      </c>
      <c r="D2233">
        <v>4751000</v>
      </c>
      <c r="E2233">
        <v>202188</v>
      </c>
      <c r="F2233">
        <v>9070</v>
      </c>
      <c r="G2233">
        <v>193118</v>
      </c>
      <c r="H2233">
        <v>131</v>
      </c>
      <c r="I2233">
        <v>861</v>
      </c>
      <c r="J2233">
        <v>3415</v>
      </c>
      <c r="K2233">
        <v>4663</v>
      </c>
      <c r="L2233">
        <v>41980</v>
      </c>
      <c r="M2233">
        <v>141434</v>
      </c>
      <c r="N2233">
        <v>9704</v>
      </c>
    </row>
    <row r="2234" spans="2:14" x14ac:dyDescent="0.2">
      <c r="B2234" s="5" t="s">
        <v>291</v>
      </c>
      <c r="C2234">
        <v>1984</v>
      </c>
      <c r="D2234">
        <v>4766000</v>
      </c>
      <c r="E2234">
        <v>198851</v>
      </c>
      <c r="F2234">
        <v>9367</v>
      </c>
      <c r="G2234">
        <v>189484</v>
      </c>
      <c r="H2234">
        <v>117</v>
      </c>
      <c r="I2234">
        <v>790</v>
      </c>
      <c r="J2234">
        <v>3167</v>
      </c>
      <c r="K2234">
        <v>5293</v>
      </c>
      <c r="L2234">
        <v>39755</v>
      </c>
      <c r="M2234">
        <v>138526</v>
      </c>
      <c r="N2234">
        <v>11203</v>
      </c>
    </row>
    <row r="2235" spans="2:14" x14ac:dyDescent="0.2">
      <c r="B2235" s="5" t="s">
        <v>291</v>
      </c>
      <c r="C2235">
        <v>1985</v>
      </c>
      <c r="D2235">
        <v>4775000</v>
      </c>
      <c r="E2235">
        <v>191798</v>
      </c>
      <c r="F2235">
        <v>9880</v>
      </c>
      <c r="G2235">
        <v>181918</v>
      </c>
      <c r="H2235">
        <v>135</v>
      </c>
      <c r="I2235">
        <v>875</v>
      </c>
      <c r="J2235">
        <v>3351</v>
      </c>
      <c r="K2235">
        <v>5519</v>
      </c>
      <c r="L2235">
        <v>37987</v>
      </c>
      <c r="M2235">
        <v>133349</v>
      </c>
      <c r="N2235">
        <v>10582</v>
      </c>
    </row>
    <row r="2236" spans="2:14" x14ac:dyDescent="0.2">
      <c r="B2236" s="5" t="s">
        <v>291</v>
      </c>
      <c r="C2236">
        <v>1986</v>
      </c>
      <c r="D2236">
        <v>4785000</v>
      </c>
      <c r="E2236">
        <v>196031</v>
      </c>
      <c r="F2236">
        <v>12339</v>
      </c>
      <c r="G2236">
        <v>183692</v>
      </c>
      <c r="H2236">
        <v>149</v>
      </c>
      <c r="I2236">
        <v>961</v>
      </c>
      <c r="J2236">
        <v>3483</v>
      </c>
      <c r="K2236">
        <v>7746</v>
      </c>
      <c r="L2236">
        <v>37464</v>
      </c>
      <c r="M2236">
        <v>134083</v>
      </c>
      <c r="N2236">
        <v>12145</v>
      </c>
    </row>
    <row r="2237" spans="2:14" x14ac:dyDescent="0.2">
      <c r="B2237" s="5" t="s">
        <v>291</v>
      </c>
      <c r="C2237">
        <v>1987</v>
      </c>
      <c r="D2237">
        <v>4807000</v>
      </c>
      <c r="E2237">
        <v>200425</v>
      </c>
      <c r="F2237">
        <v>12014</v>
      </c>
      <c r="G2237">
        <v>188411</v>
      </c>
      <c r="H2237">
        <v>168</v>
      </c>
      <c r="I2237">
        <v>954</v>
      </c>
      <c r="J2237">
        <v>3192</v>
      </c>
      <c r="K2237">
        <v>7700</v>
      </c>
      <c r="L2237">
        <v>40502</v>
      </c>
      <c r="M2237">
        <v>136058</v>
      </c>
      <c r="N2237">
        <v>11851</v>
      </c>
    </row>
    <row r="2238" spans="2:14" x14ac:dyDescent="0.2">
      <c r="B2238" s="5" t="s">
        <v>291</v>
      </c>
      <c r="C2238">
        <v>1988</v>
      </c>
      <c r="D2238">
        <v>4858000</v>
      </c>
      <c r="E2238">
        <v>192959</v>
      </c>
      <c r="F2238">
        <v>10414</v>
      </c>
      <c r="G2238">
        <v>182545</v>
      </c>
      <c r="H2238">
        <v>144</v>
      </c>
      <c r="I2238">
        <v>965</v>
      </c>
      <c r="J2238">
        <v>3258</v>
      </c>
      <c r="K2238">
        <v>6047</v>
      </c>
      <c r="L2238">
        <v>35423</v>
      </c>
      <c r="M2238">
        <v>134046</v>
      </c>
      <c r="N2238">
        <v>13076</v>
      </c>
    </row>
    <row r="2239" spans="2:14" x14ac:dyDescent="0.2">
      <c r="B2239" s="5" t="s">
        <v>291</v>
      </c>
      <c r="C2239">
        <v>1989</v>
      </c>
      <c r="D2239">
        <v>4867000</v>
      </c>
      <c r="E2239">
        <v>202703</v>
      </c>
      <c r="F2239">
        <v>10834</v>
      </c>
      <c r="G2239">
        <v>191869</v>
      </c>
      <c r="H2239">
        <v>176</v>
      </c>
      <c r="I2239">
        <v>993</v>
      </c>
      <c r="J2239">
        <v>3659</v>
      </c>
      <c r="K2239">
        <v>6006</v>
      </c>
      <c r="L2239">
        <v>35683</v>
      </c>
      <c r="M2239">
        <v>140040</v>
      </c>
      <c r="N2239">
        <v>16146</v>
      </c>
    </row>
    <row r="2240" spans="2:14" x14ac:dyDescent="0.2">
      <c r="B2240" s="5" t="s">
        <v>291</v>
      </c>
      <c r="C2240">
        <v>1990</v>
      </c>
      <c r="D2240">
        <v>4891769</v>
      </c>
      <c r="E2240">
        <v>215000</v>
      </c>
      <c r="F2240">
        <v>12948</v>
      </c>
      <c r="G2240">
        <v>202052</v>
      </c>
      <c r="H2240">
        <v>225</v>
      </c>
      <c r="I2240">
        <v>1013</v>
      </c>
      <c r="J2240">
        <v>5514</v>
      </c>
      <c r="K2240">
        <v>6196</v>
      </c>
      <c r="L2240">
        <v>36755</v>
      </c>
      <c r="M2240">
        <v>144924</v>
      </c>
      <c r="N2240">
        <v>20373</v>
      </c>
    </row>
    <row r="2241" spans="2:14" x14ac:dyDescent="0.2">
      <c r="B2241" s="5" t="s">
        <v>291</v>
      </c>
      <c r="C2241">
        <v>1991</v>
      </c>
      <c r="D2241">
        <v>4955000</v>
      </c>
      <c r="E2241">
        <v>221283</v>
      </c>
      <c r="F2241">
        <v>13723</v>
      </c>
      <c r="G2241">
        <v>207560</v>
      </c>
      <c r="H2241">
        <v>239</v>
      </c>
      <c r="I2241">
        <v>1259</v>
      </c>
      <c r="J2241">
        <v>5895</v>
      </c>
      <c r="K2241">
        <v>6330</v>
      </c>
      <c r="L2241">
        <v>37241</v>
      </c>
      <c r="M2241">
        <v>148695</v>
      </c>
      <c r="N2241">
        <v>21624</v>
      </c>
    </row>
    <row r="2242" spans="2:14" x14ac:dyDescent="0.2">
      <c r="B2242" s="5" t="s">
        <v>291</v>
      </c>
      <c r="C2242">
        <v>1992</v>
      </c>
      <c r="D2242">
        <v>5007000</v>
      </c>
      <c r="E2242">
        <v>216254</v>
      </c>
      <c r="F2242">
        <v>13806</v>
      </c>
      <c r="G2242">
        <v>202448</v>
      </c>
      <c r="H2242">
        <v>218</v>
      </c>
      <c r="I2242">
        <v>1315</v>
      </c>
      <c r="J2242">
        <v>5997</v>
      </c>
      <c r="K2242">
        <v>6276</v>
      </c>
      <c r="L2242">
        <v>34645</v>
      </c>
      <c r="M2242">
        <v>146198</v>
      </c>
      <c r="N2242">
        <v>21605</v>
      </c>
    </row>
    <row r="2243" spans="2:14" x14ac:dyDescent="0.2">
      <c r="B2243" s="5" t="s">
        <v>291</v>
      </c>
      <c r="C2243">
        <v>1993</v>
      </c>
      <c r="D2243">
        <v>5038000</v>
      </c>
      <c r="E2243">
        <v>204244</v>
      </c>
      <c r="F2243">
        <v>13321</v>
      </c>
      <c r="G2243">
        <v>190923</v>
      </c>
      <c r="H2243">
        <v>222</v>
      </c>
      <c r="I2243">
        <v>1269</v>
      </c>
      <c r="J2243">
        <v>5714</v>
      </c>
      <c r="K2243">
        <v>6116</v>
      </c>
      <c r="L2243">
        <v>33400</v>
      </c>
      <c r="M2243">
        <v>139148</v>
      </c>
      <c r="N2243">
        <v>18375</v>
      </c>
    </row>
    <row r="2244" spans="2:14" x14ac:dyDescent="0.2">
      <c r="B2244" s="5" t="s">
        <v>291</v>
      </c>
      <c r="C2244">
        <v>1994</v>
      </c>
      <c r="D2244">
        <v>5082000</v>
      </c>
      <c r="E2244">
        <v>200452</v>
      </c>
      <c r="F2244">
        <v>13748</v>
      </c>
      <c r="G2244">
        <v>186704</v>
      </c>
      <c r="H2244">
        <v>227</v>
      </c>
      <c r="I2244">
        <v>1192</v>
      </c>
      <c r="J2244">
        <v>5739</v>
      </c>
      <c r="K2244">
        <v>6590</v>
      </c>
      <c r="L2244">
        <v>32824</v>
      </c>
      <c r="M2244">
        <v>135559</v>
      </c>
      <c r="N2244">
        <v>18321</v>
      </c>
    </row>
    <row r="2245" spans="2:14" x14ac:dyDescent="0.2">
      <c r="B2245" s="5" t="s">
        <v>291</v>
      </c>
      <c r="C2245">
        <v>1995</v>
      </c>
      <c r="D2245">
        <v>5123000</v>
      </c>
      <c r="E2245">
        <v>199064</v>
      </c>
      <c r="F2245">
        <v>14399</v>
      </c>
      <c r="G2245">
        <v>184665</v>
      </c>
      <c r="H2245">
        <v>219</v>
      </c>
      <c r="I2245">
        <v>1194</v>
      </c>
      <c r="J2245">
        <v>5384</v>
      </c>
      <c r="K2245">
        <v>7602</v>
      </c>
      <c r="L2245">
        <v>31416</v>
      </c>
      <c r="M2245">
        <v>134623</v>
      </c>
      <c r="N2245">
        <v>18626</v>
      </c>
    </row>
    <row r="2246" spans="2:14" x14ac:dyDescent="0.2">
      <c r="B2246" s="5" t="s">
        <v>291</v>
      </c>
      <c r="C2246">
        <v>1996</v>
      </c>
      <c r="D2246">
        <v>5160000</v>
      </c>
      <c r="E2246">
        <v>197182</v>
      </c>
      <c r="F2246">
        <v>13039</v>
      </c>
      <c r="G2246">
        <v>184143</v>
      </c>
      <c r="H2246">
        <v>204</v>
      </c>
      <c r="I2246">
        <v>1086</v>
      </c>
      <c r="J2246">
        <v>4982</v>
      </c>
      <c r="K2246">
        <v>6767</v>
      </c>
      <c r="L2246">
        <v>30356</v>
      </c>
      <c r="M2246">
        <v>135941</v>
      </c>
      <c r="N2246">
        <v>17846</v>
      </c>
    </row>
    <row r="2247" spans="2:14" x14ac:dyDescent="0.2">
      <c r="B2247" s="5" t="s">
        <v>291</v>
      </c>
      <c r="C2247">
        <v>1997</v>
      </c>
      <c r="D2247">
        <v>5170000</v>
      </c>
      <c r="E2247">
        <v>190133</v>
      </c>
      <c r="F2247">
        <v>13988</v>
      </c>
      <c r="G2247">
        <v>176145</v>
      </c>
      <c r="H2247">
        <v>205</v>
      </c>
      <c r="I2247">
        <v>1048</v>
      </c>
      <c r="J2247">
        <v>5214</v>
      </c>
      <c r="K2247">
        <v>7521</v>
      </c>
      <c r="L2247">
        <v>29503</v>
      </c>
      <c r="M2247">
        <v>131002</v>
      </c>
      <c r="N2247">
        <v>15640</v>
      </c>
    </row>
    <row r="2248" spans="2:14" x14ac:dyDescent="0.2">
      <c r="B2248" s="5" t="s">
        <v>291</v>
      </c>
      <c r="C2248">
        <v>1998</v>
      </c>
      <c r="D2248">
        <v>5224000</v>
      </c>
      <c r="E2248">
        <v>185093</v>
      </c>
      <c r="F2248">
        <v>13009</v>
      </c>
      <c r="G2248">
        <v>172084</v>
      </c>
      <c r="H2248">
        <v>190</v>
      </c>
      <c r="I2248">
        <v>1037</v>
      </c>
      <c r="J2248">
        <v>4474</v>
      </c>
      <c r="K2248">
        <v>7308</v>
      </c>
      <c r="L2248">
        <v>29740</v>
      </c>
      <c r="M2248">
        <v>128134</v>
      </c>
      <c r="N2248">
        <v>14210</v>
      </c>
    </row>
    <row r="2249" spans="2:14" x14ac:dyDescent="0.2">
      <c r="B2249" s="5" t="s">
        <v>291</v>
      </c>
      <c r="C2249">
        <v>1999</v>
      </c>
      <c r="D2249">
        <v>5250446</v>
      </c>
      <c r="E2249">
        <v>173062</v>
      </c>
      <c r="F2249">
        <v>12908</v>
      </c>
      <c r="G2249">
        <v>160154</v>
      </c>
      <c r="H2249">
        <v>179</v>
      </c>
      <c r="I2249">
        <v>1055</v>
      </c>
      <c r="J2249">
        <v>4449</v>
      </c>
      <c r="K2249">
        <v>7225</v>
      </c>
      <c r="L2249">
        <v>25633</v>
      </c>
      <c r="M2249">
        <v>120702</v>
      </c>
      <c r="N2249">
        <v>13819</v>
      </c>
    </row>
    <row r="2250" spans="2:14" x14ac:dyDescent="0.2">
      <c r="B2250" s="5" t="s">
        <v>291</v>
      </c>
      <c r="C2250">
        <v>2000</v>
      </c>
      <c r="D2250">
        <v>5363675</v>
      </c>
      <c r="E2250">
        <v>172124</v>
      </c>
      <c r="F2250">
        <v>12700</v>
      </c>
      <c r="G2250">
        <v>159424</v>
      </c>
      <c r="H2250">
        <v>169</v>
      </c>
      <c r="I2250">
        <v>1165</v>
      </c>
      <c r="J2250">
        <v>4537</v>
      </c>
      <c r="K2250">
        <v>6829</v>
      </c>
      <c r="L2250">
        <v>25183</v>
      </c>
      <c r="M2250">
        <v>119605</v>
      </c>
      <c r="N2250">
        <v>14636</v>
      </c>
    </row>
    <row r="2251" spans="2:14" x14ac:dyDescent="0.2">
      <c r="B2251" s="5" t="s">
        <v>291</v>
      </c>
      <c r="C2251">
        <v>2001</v>
      </c>
      <c r="D2251">
        <v>5401906</v>
      </c>
      <c r="E2251">
        <v>179410</v>
      </c>
      <c r="F2251">
        <v>12486</v>
      </c>
      <c r="G2251">
        <v>166924</v>
      </c>
      <c r="H2251">
        <v>192</v>
      </c>
      <c r="I2251">
        <v>1142</v>
      </c>
      <c r="J2251">
        <v>4444</v>
      </c>
      <c r="K2251">
        <v>6708</v>
      </c>
      <c r="L2251">
        <v>26927</v>
      </c>
      <c r="M2251">
        <v>125275</v>
      </c>
      <c r="N2251">
        <v>14722</v>
      </c>
    </row>
    <row r="2252" spans="2:14" x14ac:dyDescent="0.2">
      <c r="B2252" s="5" t="s">
        <v>291</v>
      </c>
      <c r="C2252">
        <v>2002</v>
      </c>
      <c r="D2252">
        <v>5441196</v>
      </c>
      <c r="E2252">
        <v>176987</v>
      </c>
      <c r="F2252">
        <v>12238</v>
      </c>
      <c r="G2252">
        <v>164749</v>
      </c>
      <c r="H2252">
        <v>154</v>
      </c>
      <c r="I2252">
        <v>1237</v>
      </c>
      <c r="J2252">
        <v>4713</v>
      </c>
      <c r="K2252">
        <v>6134</v>
      </c>
      <c r="L2252">
        <v>27926</v>
      </c>
      <c r="M2252">
        <v>123365</v>
      </c>
      <c r="N2252">
        <v>13458</v>
      </c>
    </row>
    <row r="2253" spans="2:14" x14ac:dyDescent="0.2">
      <c r="B2253" s="5" t="s">
        <v>291</v>
      </c>
      <c r="C2253">
        <v>2003</v>
      </c>
      <c r="D2253">
        <v>5472299</v>
      </c>
      <c r="E2253">
        <v>169842</v>
      </c>
      <c r="F2253">
        <v>12095</v>
      </c>
      <c r="G2253">
        <v>157747</v>
      </c>
      <c r="H2253">
        <v>181</v>
      </c>
      <c r="I2253">
        <v>1198</v>
      </c>
      <c r="J2253">
        <v>4386</v>
      </c>
      <c r="K2253">
        <v>6330</v>
      </c>
      <c r="L2253">
        <v>26562</v>
      </c>
      <c r="M2253">
        <v>118865</v>
      </c>
      <c r="N2253">
        <v>12320</v>
      </c>
    </row>
    <row r="2254" spans="2:14" x14ac:dyDescent="0.2">
      <c r="B2254" s="5" t="s">
        <v>291</v>
      </c>
      <c r="C2254">
        <v>2004</v>
      </c>
      <c r="D2254">
        <v>5509026</v>
      </c>
      <c r="E2254">
        <v>158258</v>
      </c>
      <c r="F2254">
        <v>11548</v>
      </c>
      <c r="G2254">
        <v>146710</v>
      </c>
      <c r="H2254">
        <v>154</v>
      </c>
      <c r="I2254">
        <v>1136</v>
      </c>
      <c r="J2254">
        <v>4067</v>
      </c>
      <c r="K2254">
        <v>6191</v>
      </c>
      <c r="L2254">
        <v>23854</v>
      </c>
      <c r="M2254">
        <v>111482</v>
      </c>
      <c r="N2254">
        <v>11374</v>
      </c>
    </row>
    <row r="2255" spans="2:14" x14ac:dyDescent="0.2">
      <c r="B2255" s="5" t="s">
        <v>292</v>
      </c>
      <c r="C2255">
        <v>1960</v>
      </c>
      <c r="D2255">
        <v>1860421</v>
      </c>
      <c r="E2255">
        <v>13408</v>
      </c>
      <c r="F2255">
        <v>1200</v>
      </c>
      <c r="G2255">
        <v>12208</v>
      </c>
      <c r="H2255">
        <v>81</v>
      </c>
      <c r="I2255">
        <v>78</v>
      </c>
      <c r="J2255">
        <v>238</v>
      </c>
      <c r="K2255">
        <v>803</v>
      </c>
      <c r="L2255">
        <v>4358</v>
      </c>
      <c r="M2255">
        <v>6558</v>
      </c>
      <c r="N2255">
        <v>1292</v>
      </c>
    </row>
    <row r="2256" spans="2:14" x14ac:dyDescent="0.2">
      <c r="B2256" s="5" t="s">
        <v>292</v>
      </c>
      <c r="C2256">
        <v>1961</v>
      </c>
      <c r="D2256">
        <v>1850000</v>
      </c>
      <c r="E2256">
        <v>12252</v>
      </c>
      <c r="F2256">
        <v>1167</v>
      </c>
      <c r="G2256">
        <v>11085</v>
      </c>
      <c r="H2256">
        <v>82</v>
      </c>
      <c r="I2256">
        <v>81</v>
      </c>
      <c r="J2256">
        <v>216</v>
      </c>
      <c r="K2256">
        <v>788</v>
      </c>
      <c r="L2256">
        <v>4396</v>
      </c>
      <c r="M2256">
        <v>5426</v>
      </c>
      <c r="N2256">
        <v>1263</v>
      </c>
    </row>
    <row r="2257" spans="2:14" x14ac:dyDescent="0.2">
      <c r="B2257" s="5" t="s">
        <v>292</v>
      </c>
      <c r="C2257">
        <v>1962</v>
      </c>
      <c r="D2257">
        <v>1773000</v>
      </c>
      <c r="E2257">
        <v>13243</v>
      </c>
      <c r="F2257">
        <v>1146</v>
      </c>
      <c r="G2257">
        <v>12097</v>
      </c>
      <c r="H2257">
        <v>66</v>
      </c>
      <c r="I2257">
        <v>75</v>
      </c>
      <c r="J2257">
        <v>273</v>
      </c>
      <c r="K2257">
        <v>732</v>
      </c>
      <c r="L2257">
        <v>3837</v>
      </c>
      <c r="M2257">
        <v>6996</v>
      </c>
      <c r="N2257">
        <v>1264</v>
      </c>
    </row>
    <row r="2258" spans="2:14" x14ac:dyDescent="0.2">
      <c r="B2258" s="5" t="s">
        <v>292</v>
      </c>
      <c r="C2258">
        <v>1963</v>
      </c>
      <c r="D2258">
        <v>1778000</v>
      </c>
      <c r="E2258">
        <v>13688</v>
      </c>
      <c r="F2258">
        <v>1185</v>
      </c>
      <c r="G2258">
        <v>12503</v>
      </c>
      <c r="H2258">
        <v>95</v>
      </c>
      <c r="I2258">
        <v>74</v>
      </c>
      <c r="J2258">
        <v>260</v>
      </c>
      <c r="K2258">
        <v>756</v>
      </c>
      <c r="L2258">
        <v>4023</v>
      </c>
      <c r="M2258">
        <v>7164</v>
      </c>
      <c r="N2258">
        <v>1316</v>
      </c>
    </row>
    <row r="2259" spans="2:14" x14ac:dyDescent="0.2">
      <c r="B2259" s="5" t="s">
        <v>292</v>
      </c>
      <c r="C2259">
        <v>1964</v>
      </c>
      <c r="D2259">
        <v>1797000</v>
      </c>
      <c r="E2259">
        <v>14962</v>
      </c>
      <c r="F2259">
        <v>1359</v>
      </c>
      <c r="G2259">
        <v>13603</v>
      </c>
      <c r="H2259">
        <v>67</v>
      </c>
      <c r="I2259">
        <v>89</v>
      </c>
      <c r="J2259">
        <v>303</v>
      </c>
      <c r="K2259">
        <v>900</v>
      </c>
      <c r="L2259">
        <v>4818</v>
      </c>
      <c r="M2259">
        <v>7375</v>
      </c>
      <c r="N2259">
        <v>1410</v>
      </c>
    </row>
    <row r="2260" spans="2:14" x14ac:dyDescent="0.2">
      <c r="B2260" s="5" t="s">
        <v>292</v>
      </c>
      <c r="C2260">
        <v>1965</v>
      </c>
      <c r="D2260">
        <v>1812000</v>
      </c>
      <c r="E2260">
        <v>14848</v>
      </c>
      <c r="F2260">
        <v>1413</v>
      </c>
      <c r="G2260">
        <v>13435</v>
      </c>
      <c r="H2260">
        <v>72</v>
      </c>
      <c r="I2260">
        <v>77</v>
      </c>
      <c r="J2260">
        <v>261</v>
      </c>
      <c r="K2260">
        <v>1003</v>
      </c>
      <c r="L2260">
        <v>4600</v>
      </c>
      <c r="M2260">
        <v>7577</v>
      </c>
      <c r="N2260">
        <v>1258</v>
      </c>
    </row>
    <row r="2261" spans="2:14" x14ac:dyDescent="0.2">
      <c r="B2261" s="5" t="s">
        <v>292</v>
      </c>
      <c r="C2261">
        <v>1966</v>
      </c>
      <c r="D2261">
        <v>1794000</v>
      </c>
      <c r="E2261">
        <v>16801</v>
      </c>
      <c r="F2261">
        <v>1613</v>
      </c>
      <c r="G2261">
        <v>15188</v>
      </c>
      <c r="H2261">
        <v>76</v>
      </c>
      <c r="I2261">
        <v>91</v>
      </c>
      <c r="J2261">
        <v>342</v>
      </c>
      <c r="K2261">
        <v>1104</v>
      </c>
      <c r="L2261">
        <v>4651</v>
      </c>
      <c r="M2261">
        <v>9146</v>
      </c>
      <c r="N2261">
        <v>1391</v>
      </c>
    </row>
    <row r="2262" spans="2:14" x14ac:dyDescent="0.2">
      <c r="B2262" s="5" t="s">
        <v>292</v>
      </c>
      <c r="C2262">
        <v>1967</v>
      </c>
      <c r="D2262">
        <v>1798000</v>
      </c>
      <c r="E2262">
        <v>18425</v>
      </c>
      <c r="F2262">
        <v>1744</v>
      </c>
      <c r="G2262">
        <v>16681</v>
      </c>
      <c r="H2262">
        <v>83</v>
      </c>
      <c r="I2262">
        <v>85</v>
      </c>
      <c r="J2262">
        <v>347</v>
      </c>
      <c r="K2262">
        <v>1229</v>
      </c>
      <c r="L2262">
        <v>5365</v>
      </c>
      <c r="M2262">
        <v>9745</v>
      </c>
      <c r="N2262">
        <v>1571</v>
      </c>
    </row>
    <row r="2263" spans="2:14" x14ac:dyDescent="0.2">
      <c r="B2263" s="5" t="s">
        <v>292</v>
      </c>
      <c r="C2263">
        <v>1968</v>
      </c>
      <c r="D2263">
        <v>1805000</v>
      </c>
      <c r="E2263">
        <v>21028</v>
      </c>
      <c r="F2263">
        <v>1959</v>
      </c>
      <c r="G2263">
        <v>19069</v>
      </c>
      <c r="H2263">
        <v>99</v>
      </c>
      <c r="I2263">
        <v>79</v>
      </c>
      <c r="J2263">
        <v>460</v>
      </c>
      <c r="K2263">
        <v>1321</v>
      </c>
      <c r="L2263">
        <v>6313</v>
      </c>
      <c r="M2263">
        <v>11096</v>
      </c>
      <c r="N2263">
        <v>1660</v>
      </c>
    </row>
    <row r="2264" spans="2:14" x14ac:dyDescent="0.2">
      <c r="B2264" s="5" t="s">
        <v>292</v>
      </c>
      <c r="C2264">
        <v>1969</v>
      </c>
      <c r="D2264">
        <v>1819000</v>
      </c>
      <c r="E2264">
        <v>20096</v>
      </c>
      <c r="F2264">
        <v>1766</v>
      </c>
      <c r="G2264">
        <v>18330</v>
      </c>
      <c r="H2264">
        <v>102</v>
      </c>
      <c r="I2264">
        <v>93</v>
      </c>
      <c r="J2264">
        <v>347</v>
      </c>
      <c r="K2264">
        <v>1224</v>
      </c>
      <c r="L2264">
        <v>5870</v>
      </c>
      <c r="M2264">
        <v>10906</v>
      </c>
      <c r="N2264">
        <v>1554</v>
      </c>
    </row>
    <row r="2265" spans="2:14" x14ac:dyDescent="0.2">
      <c r="B2265" s="5" t="s">
        <v>292</v>
      </c>
      <c r="C2265">
        <v>1970</v>
      </c>
      <c r="D2265">
        <v>1744237</v>
      </c>
      <c r="E2265">
        <v>24044</v>
      </c>
      <c r="F2265">
        <v>2158</v>
      </c>
      <c r="G2265">
        <v>21886</v>
      </c>
      <c r="H2265">
        <v>109</v>
      </c>
      <c r="I2265">
        <v>116</v>
      </c>
      <c r="J2265">
        <v>476</v>
      </c>
      <c r="K2265">
        <v>1457</v>
      </c>
      <c r="L2265">
        <v>6777</v>
      </c>
      <c r="M2265">
        <v>13497</v>
      </c>
      <c r="N2265">
        <v>1612</v>
      </c>
    </row>
    <row r="2266" spans="2:14" x14ac:dyDescent="0.2">
      <c r="B2266" s="5" t="s">
        <v>292</v>
      </c>
      <c r="C2266">
        <v>1971</v>
      </c>
      <c r="D2266">
        <v>1752000</v>
      </c>
      <c r="E2266">
        <v>24552</v>
      </c>
      <c r="F2266">
        <v>2311</v>
      </c>
      <c r="G2266">
        <v>22241</v>
      </c>
      <c r="H2266">
        <v>113</v>
      </c>
      <c r="I2266">
        <v>87</v>
      </c>
      <c r="J2266">
        <v>620</v>
      </c>
      <c r="K2266">
        <v>1491</v>
      </c>
      <c r="L2266">
        <v>6792</v>
      </c>
      <c r="M2266">
        <v>13507</v>
      </c>
      <c r="N2266">
        <v>1942</v>
      </c>
    </row>
    <row r="2267" spans="2:14" x14ac:dyDescent="0.2">
      <c r="B2267" s="5" t="s">
        <v>292</v>
      </c>
      <c r="C2267">
        <v>1972</v>
      </c>
      <c r="D2267">
        <v>1781000</v>
      </c>
      <c r="E2267">
        <v>25584</v>
      </c>
      <c r="F2267">
        <v>2299</v>
      </c>
      <c r="G2267">
        <v>23285</v>
      </c>
      <c r="H2267">
        <v>109</v>
      </c>
      <c r="I2267">
        <v>146</v>
      </c>
      <c r="J2267">
        <v>562</v>
      </c>
      <c r="K2267">
        <v>1482</v>
      </c>
      <c r="L2267">
        <v>7356</v>
      </c>
      <c r="M2267">
        <v>13976</v>
      </c>
      <c r="N2267">
        <v>1953</v>
      </c>
    </row>
    <row r="2268" spans="2:14" x14ac:dyDescent="0.2">
      <c r="B2268" s="5" t="s">
        <v>292</v>
      </c>
      <c r="C2268">
        <v>1973</v>
      </c>
      <c r="D2268">
        <v>1794000</v>
      </c>
      <c r="E2268">
        <v>26399</v>
      </c>
      <c r="F2268">
        <v>2219</v>
      </c>
      <c r="G2268">
        <v>24180</v>
      </c>
      <c r="H2268">
        <v>103</v>
      </c>
      <c r="I2268">
        <v>166</v>
      </c>
      <c r="J2268">
        <v>501</v>
      </c>
      <c r="K2268">
        <v>1449</v>
      </c>
      <c r="L2268">
        <v>7459</v>
      </c>
      <c r="M2268">
        <v>14799</v>
      </c>
      <c r="N2268">
        <v>1922</v>
      </c>
    </row>
    <row r="2269" spans="2:14" x14ac:dyDescent="0.2">
      <c r="B2269" s="5" t="s">
        <v>292</v>
      </c>
      <c r="C2269">
        <v>1974</v>
      </c>
      <c r="D2269">
        <v>1791000</v>
      </c>
      <c r="E2269">
        <v>31689</v>
      </c>
      <c r="F2269">
        <v>2460</v>
      </c>
      <c r="G2269">
        <v>29229</v>
      </c>
      <c r="H2269">
        <v>108</v>
      </c>
      <c r="I2269">
        <v>179</v>
      </c>
      <c r="J2269">
        <v>631</v>
      </c>
      <c r="K2269">
        <v>1542</v>
      </c>
      <c r="L2269">
        <v>9883</v>
      </c>
      <c r="M2269">
        <v>17074</v>
      </c>
      <c r="N2269">
        <v>2272</v>
      </c>
    </row>
    <row r="2270" spans="2:14" x14ac:dyDescent="0.2">
      <c r="B2270" s="5" t="s">
        <v>292</v>
      </c>
      <c r="C2270">
        <v>1975</v>
      </c>
      <c r="D2270">
        <v>1803000</v>
      </c>
      <c r="E2270">
        <v>38004</v>
      </c>
      <c r="F2270">
        <v>2915</v>
      </c>
      <c r="G2270">
        <v>35089</v>
      </c>
      <c r="H2270">
        <v>133</v>
      </c>
      <c r="I2270">
        <v>168</v>
      </c>
      <c r="J2270">
        <v>820</v>
      </c>
      <c r="K2270">
        <v>1794</v>
      </c>
      <c r="L2270">
        <v>10656</v>
      </c>
      <c r="M2270">
        <v>22154</v>
      </c>
      <c r="N2270">
        <v>2279</v>
      </c>
    </row>
    <row r="2271" spans="2:14" x14ac:dyDescent="0.2">
      <c r="B2271" s="5" t="s">
        <v>292</v>
      </c>
      <c r="C2271">
        <v>1976</v>
      </c>
      <c r="D2271">
        <v>1821000</v>
      </c>
      <c r="E2271">
        <v>42241</v>
      </c>
      <c r="F2271">
        <v>2761</v>
      </c>
      <c r="G2271">
        <v>39480</v>
      </c>
      <c r="H2271">
        <v>122</v>
      </c>
      <c r="I2271">
        <v>188</v>
      </c>
      <c r="J2271">
        <v>692</v>
      </c>
      <c r="K2271">
        <v>1759</v>
      </c>
      <c r="L2271">
        <v>10437</v>
      </c>
      <c r="M2271">
        <v>26568</v>
      </c>
      <c r="N2271">
        <v>2475</v>
      </c>
    </row>
    <row r="2272" spans="2:14" x14ac:dyDescent="0.2">
      <c r="B2272" s="5" t="s">
        <v>292</v>
      </c>
      <c r="C2272">
        <v>1977</v>
      </c>
      <c r="D2272">
        <v>1859000</v>
      </c>
      <c r="E2272">
        <v>41915</v>
      </c>
      <c r="F2272">
        <v>2832</v>
      </c>
      <c r="G2272">
        <v>39083</v>
      </c>
      <c r="H2272">
        <v>112</v>
      </c>
      <c r="I2272">
        <v>246</v>
      </c>
      <c r="J2272">
        <v>784</v>
      </c>
      <c r="K2272">
        <v>1690</v>
      </c>
      <c r="L2272">
        <v>11106</v>
      </c>
      <c r="M2272">
        <v>24942</v>
      </c>
      <c r="N2272">
        <v>3035</v>
      </c>
    </row>
    <row r="2273" spans="2:14" x14ac:dyDescent="0.2">
      <c r="B2273" s="5" t="s">
        <v>292</v>
      </c>
      <c r="C2273">
        <v>1978</v>
      </c>
      <c r="D2273">
        <v>1860000</v>
      </c>
      <c r="E2273">
        <v>42224</v>
      </c>
      <c r="F2273">
        <v>3120</v>
      </c>
      <c r="G2273">
        <v>39104</v>
      </c>
      <c r="H2273">
        <v>127</v>
      </c>
      <c r="I2273">
        <v>273</v>
      </c>
      <c r="J2273">
        <v>862</v>
      </c>
      <c r="K2273">
        <v>1858</v>
      </c>
      <c r="L2273">
        <v>12059</v>
      </c>
      <c r="M2273">
        <v>23776</v>
      </c>
      <c r="N2273">
        <v>3269</v>
      </c>
    </row>
    <row r="2274" spans="2:14" x14ac:dyDescent="0.2">
      <c r="B2274" s="5" t="s">
        <v>292</v>
      </c>
      <c r="C2274">
        <v>1979</v>
      </c>
      <c r="D2274">
        <v>1878000</v>
      </c>
      <c r="E2274">
        <v>43669</v>
      </c>
      <c r="F2274">
        <v>3156</v>
      </c>
      <c r="G2274">
        <v>40513</v>
      </c>
      <c r="H2274">
        <v>128</v>
      </c>
      <c r="I2274">
        <v>291</v>
      </c>
      <c r="J2274">
        <v>825</v>
      </c>
      <c r="K2274">
        <v>1912</v>
      </c>
      <c r="L2274">
        <v>11959</v>
      </c>
      <c r="M2274">
        <v>24755</v>
      </c>
      <c r="N2274">
        <v>3799</v>
      </c>
    </row>
    <row r="2275" spans="2:14" x14ac:dyDescent="0.2">
      <c r="B2275" s="5" t="s">
        <v>292</v>
      </c>
      <c r="C2275">
        <v>1980</v>
      </c>
      <c r="D2275">
        <v>1930787</v>
      </c>
      <c r="E2275">
        <v>49266</v>
      </c>
      <c r="F2275">
        <v>3547</v>
      </c>
      <c r="G2275">
        <v>45719</v>
      </c>
      <c r="H2275">
        <v>138</v>
      </c>
      <c r="I2275">
        <v>306</v>
      </c>
      <c r="J2275">
        <v>936</v>
      </c>
      <c r="K2275">
        <v>2167</v>
      </c>
      <c r="L2275">
        <v>14258</v>
      </c>
      <c r="M2275">
        <v>27606</v>
      </c>
      <c r="N2275">
        <v>3855</v>
      </c>
    </row>
    <row r="2276" spans="2:14" x14ac:dyDescent="0.2">
      <c r="B2276" s="5" t="s">
        <v>292</v>
      </c>
      <c r="C2276">
        <v>1981</v>
      </c>
      <c r="D2276">
        <v>1951000</v>
      </c>
      <c r="E2276">
        <v>51091</v>
      </c>
      <c r="F2276">
        <v>3410</v>
      </c>
      <c r="G2276">
        <v>47681</v>
      </c>
      <c r="H2276">
        <v>118</v>
      </c>
      <c r="I2276">
        <v>289</v>
      </c>
      <c r="J2276">
        <v>979</v>
      </c>
      <c r="K2276">
        <v>2024</v>
      </c>
      <c r="L2276">
        <v>15122</v>
      </c>
      <c r="M2276">
        <v>28884</v>
      </c>
      <c r="N2276">
        <v>3675</v>
      </c>
    </row>
    <row r="2277" spans="2:14" x14ac:dyDescent="0.2">
      <c r="B2277" s="5" t="s">
        <v>292</v>
      </c>
      <c r="C2277">
        <v>1982</v>
      </c>
      <c r="D2277">
        <v>1948000</v>
      </c>
      <c r="E2277">
        <v>48919</v>
      </c>
      <c r="F2277">
        <v>3405</v>
      </c>
      <c r="G2277">
        <v>45514</v>
      </c>
      <c r="H2277">
        <v>102</v>
      </c>
      <c r="I2277">
        <v>302</v>
      </c>
      <c r="J2277">
        <v>970</v>
      </c>
      <c r="K2277">
        <v>2031</v>
      </c>
      <c r="L2277">
        <v>13985</v>
      </c>
      <c r="M2277">
        <v>27962</v>
      </c>
      <c r="N2277">
        <v>3567</v>
      </c>
    </row>
    <row r="2278" spans="2:14" x14ac:dyDescent="0.2">
      <c r="B2278" s="5" t="s">
        <v>292</v>
      </c>
      <c r="C2278">
        <v>1983</v>
      </c>
      <c r="D2278">
        <v>1965000</v>
      </c>
      <c r="E2278">
        <v>47533</v>
      </c>
      <c r="F2278">
        <v>3375</v>
      </c>
      <c r="G2278">
        <v>44158</v>
      </c>
      <c r="H2278">
        <v>96</v>
      </c>
      <c r="I2278">
        <v>263</v>
      </c>
      <c r="J2278">
        <v>869</v>
      </c>
      <c r="K2278">
        <v>2147</v>
      </c>
      <c r="L2278">
        <v>13455</v>
      </c>
      <c r="M2278">
        <v>27134</v>
      </c>
      <c r="N2278">
        <v>3569</v>
      </c>
    </row>
    <row r="2279" spans="2:14" x14ac:dyDescent="0.2">
      <c r="B2279" s="5" t="s">
        <v>292</v>
      </c>
      <c r="C2279">
        <v>1984</v>
      </c>
      <c r="D2279">
        <v>1952000</v>
      </c>
      <c r="E2279">
        <v>45596</v>
      </c>
      <c r="F2279">
        <v>3283</v>
      </c>
      <c r="G2279">
        <v>42313</v>
      </c>
      <c r="H2279">
        <v>86</v>
      </c>
      <c r="I2279">
        <v>305</v>
      </c>
      <c r="J2279">
        <v>744</v>
      </c>
      <c r="K2279">
        <v>2148</v>
      </c>
      <c r="L2279">
        <v>12649</v>
      </c>
      <c r="M2279">
        <v>26296</v>
      </c>
      <c r="N2279">
        <v>3368</v>
      </c>
    </row>
    <row r="2280" spans="2:14" x14ac:dyDescent="0.2">
      <c r="B2280" s="5" t="s">
        <v>292</v>
      </c>
      <c r="C2280">
        <v>1985</v>
      </c>
      <c r="D2280">
        <v>1936000</v>
      </c>
      <c r="E2280">
        <v>43615</v>
      </c>
      <c r="F2280">
        <v>3214</v>
      </c>
      <c r="G2280">
        <v>40401</v>
      </c>
      <c r="H2280">
        <v>73</v>
      </c>
      <c r="I2280">
        <v>359</v>
      </c>
      <c r="J2280">
        <v>728</v>
      </c>
      <c r="K2280">
        <v>2054</v>
      </c>
      <c r="L2280">
        <v>11972</v>
      </c>
      <c r="M2280">
        <v>25191</v>
      </c>
      <c r="N2280">
        <v>3238</v>
      </c>
    </row>
    <row r="2281" spans="2:14" x14ac:dyDescent="0.2">
      <c r="B2281" s="5" t="s">
        <v>292</v>
      </c>
      <c r="C2281">
        <v>1986</v>
      </c>
      <c r="D2281">
        <v>1919000</v>
      </c>
      <c r="E2281">
        <v>44457</v>
      </c>
      <c r="F2281">
        <v>3156</v>
      </c>
      <c r="G2281">
        <v>41301</v>
      </c>
      <c r="H2281">
        <v>114</v>
      </c>
      <c r="I2281">
        <v>362</v>
      </c>
      <c r="J2281">
        <v>787</v>
      </c>
      <c r="K2281">
        <v>1893</v>
      </c>
      <c r="L2281">
        <v>11999</v>
      </c>
      <c r="M2281">
        <v>26055</v>
      </c>
      <c r="N2281">
        <v>3247</v>
      </c>
    </row>
    <row r="2282" spans="2:14" x14ac:dyDescent="0.2">
      <c r="B2282" s="5" t="s">
        <v>292</v>
      </c>
      <c r="C2282">
        <v>1987</v>
      </c>
      <c r="D2282">
        <v>1897000</v>
      </c>
      <c r="E2282">
        <v>41558</v>
      </c>
      <c r="F2282">
        <v>2605</v>
      </c>
      <c r="G2282">
        <v>38953</v>
      </c>
      <c r="H2282">
        <v>92</v>
      </c>
      <c r="I2282">
        <v>429</v>
      </c>
      <c r="J2282">
        <v>591</v>
      </c>
      <c r="K2282">
        <v>1493</v>
      </c>
      <c r="L2282">
        <v>11450</v>
      </c>
      <c r="M2282">
        <v>24436</v>
      </c>
      <c r="N2282">
        <v>3067</v>
      </c>
    </row>
    <row r="2283" spans="2:14" x14ac:dyDescent="0.2">
      <c r="B2283" s="5" t="s">
        <v>292</v>
      </c>
      <c r="C2283">
        <v>1988</v>
      </c>
      <c r="D2283">
        <v>1884000</v>
      </c>
      <c r="E2283">
        <v>42179</v>
      </c>
      <c r="F2283">
        <v>2476</v>
      </c>
      <c r="G2283">
        <v>39703</v>
      </c>
      <c r="H2283">
        <v>93</v>
      </c>
      <c r="I2283">
        <v>353</v>
      </c>
      <c r="J2283">
        <v>644</v>
      </c>
      <c r="K2283">
        <v>1386</v>
      </c>
      <c r="L2283">
        <v>11510</v>
      </c>
      <c r="M2283">
        <v>25147</v>
      </c>
      <c r="N2283">
        <v>3046</v>
      </c>
    </row>
    <row r="2284" spans="2:14" x14ac:dyDescent="0.2">
      <c r="B2284" s="5" t="s">
        <v>292</v>
      </c>
      <c r="C2284">
        <v>1989</v>
      </c>
      <c r="D2284">
        <v>1857000</v>
      </c>
      <c r="E2284">
        <v>43878</v>
      </c>
      <c r="F2284">
        <v>2724</v>
      </c>
      <c r="G2284">
        <v>41154</v>
      </c>
      <c r="H2284">
        <v>121</v>
      </c>
      <c r="I2284">
        <v>347</v>
      </c>
      <c r="J2284">
        <v>793</v>
      </c>
      <c r="K2284">
        <v>1463</v>
      </c>
      <c r="L2284">
        <v>11635</v>
      </c>
      <c r="M2284">
        <v>26608</v>
      </c>
      <c r="N2284">
        <v>2911</v>
      </c>
    </row>
    <row r="2285" spans="2:14" x14ac:dyDescent="0.2">
      <c r="B2285" s="5" t="s">
        <v>292</v>
      </c>
      <c r="C2285">
        <v>1990</v>
      </c>
      <c r="D2285">
        <v>1793477</v>
      </c>
      <c r="E2285">
        <v>44891</v>
      </c>
      <c r="F2285">
        <v>3036</v>
      </c>
      <c r="G2285">
        <v>41855</v>
      </c>
      <c r="H2285">
        <v>102</v>
      </c>
      <c r="I2285">
        <v>423</v>
      </c>
      <c r="J2285">
        <v>680</v>
      </c>
      <c r="K2285">
        <v>1831</v>
      </c>
      <c r="L2285">
        <v>11785</v>
      </c>
      <c r="M2285">
        <v>27310</v>
      </c>
      <c r="N2285">
        <v>2760</v>
      </c>
    </row>
    <row r="2286" spans="2:14" x14ac:dyDescent="0.2">
      <c r="B2286" s="5" t="s">
        <v>292</v>
      </c>
      <c r="C2286">
        <v>1991</v>
      </c>
      <c r="D2286">
        <v>1801000</v>
      </c>
      <c r="E2286">
        <v>47968</v>
      </c>
      <c r="F2286">
        <v>3440</v>
      </c>
      <c r="G2286">
        <v>44528</v>
      </c>
      <c r="H2286">
        <v>111</v>
      </c>
      <c r="I2286">
        <v>415</v>
      </c>
      <c r="J2286">
        <v>779</v>
      </c>
      <c r="K2286">
        <v>2135</v>
      </c>
      <c r="L2286">
        <v>12009</v>
      </c>
      <c r="M2286">
        <v>29369</v>
      </c>
      <c r="N2286">
        <v>3150</v>
      </c>
    </row>
    <row r="2287" spans="2:14" x14ac:dyDescent="0.2">
      <c r="B2287" s="5" t="s">
        <v>292</v>
      </c>
      <c r="C2287">
        <v>1992</v>
      </c>
      <c r="D2287">
        <v>1812000</v>
      </c>
      <c r="E2287">
        <v>47288</v>
      </c>
      <c r="F2287">
        <v>3833</v>
      </c>
      <c r="G2287">
        <v>43455</v>
      </c>
      <c r="H2287">
        <v>115</v>
      </c>
      <c r="I2287">
        <v>393</v>
      </c>
      <c r="J2287">
        <v>788</v>
      </c>
      <c r="K2287">
        <v>2537</v>
      </c>
      <c r="L2287">
        <v>11287</v>
      </c>
      <c r="M2287">
        <v>29200</v>
      </c>
      <c r="N2287">
        <v>2968</v>
      </c>
    </row>
    <row r="2288" spans="2:14" x14ac:dyDescent="0.2">
      <c r="B2288" s="5" t="s">
        <v>292</v>
      </c>
      <c r="C2288">
        <v>1993</v>
      </c>
      <c r="D2288">
        <v>1820000</v>
      </c>
      <c r="E2288">
        <v>46093</v>
      </c>
      <c r="F2288">
        <v>3793</v>
      </c>
      <c r="G2288">
        <v>42300</v>
      </c>
      <c r="H2288">
        <v>126</v>
      </c>
      <c r="I2288">
        <v>365</v>
      </c>
      <c r="J2288">
        <v>782</v>
      </c>
      <c r="K2288">
        <v>2520</v>
      </c>
      <c r="L2288">
        <v>10904</v>
      </c>
      <c r="M2288">
        <v>28456</v>
      </c>
      <c r="N2288">
        <v>2940</v>
      </c>
    </row>
    <row r="2289" spans="2:14" x14ac:dyDescent="0.2">
      <c r="B2289" s="5" t="s">
        <v>292</v>
      </c>
      <c r="C2289">
        <v>1994</v>
      </c>
      <c r="D2289">
        <v>1822000</v>
      </c>
      <c r="E2289">
        <v>46067</v>
      </c>
      <c r="F2289">
        <v>3931</v>
      </c>
      <c r="G2289">
        <v>42136</v>
      </c>
      <c r="H2289">
        <v>99</v>
      </c>
      <c r="I2289">
        <v>370</v>
      </c>
      <c r="J2289">
        <v>772</v>
      </c>
      <c r="K2289">
        <v>2690</v>
      </c>
      <c r="L2289">
        <v>10673</v>
      </c>
      <c r="M2289">
        <v>28189</v>
      </c>
      <c r="N2289">
        <v>3274</v>
      </c>
    </row>
    <row r="2290" spans="2:14" x14ac:dyDescent="0.2">
      <c r="B2290" s="5" t="s">
        <v>292</v>
      </c>
      <c r="C2290">
        <v>1995</v>
      </c>
      <c r="D2290">
        <v>1828000</v>
      </c>
      <c r="E2290">
        <v>44935</v>
      </c>
      <c r="F2290">
        <v>3842</v>
      </c>
      <c r="G2290">
        <v>41093</v>
      </c>
      <c r="H2290">
        <v>89</v>
      </c>
      <c r="I2290">
        <v>388</v>
      </c>
      <c r="J2290">
        <v>781</v>
      </c>
      <c r="K2290">
        <v>2584</v>
      </c>
      <c r="L2290">
        <v>10329</v>
      </c>
      <c r="M2290">
        <v>27724</v>
      </c>
      <c r="N2290">
        <v>3040</v>
      </c>
    </row>
    <row r="2291" spans="2:14" x14ac:dyDescent="0.2">
      <c r="B2291" s="5" t="s">
        <v>292</v>
      </c>
      <c r="C2291">
        <v>1996</v>
      </c>
      <c r="D2291">
        <v>1826000</v>
      </c>
      <c r="E2291">
        <v>45346</v>
      </c>
      <c r="F2291">
        <v>3836</v>
      </c>
      <c r="G2291">
        <v>41510</v>
      </c>
      <c r="H2291">
        <v>69</v>
      </c>
      <c r="I2291">
        <v>358</v>
      </c>
      <c r="J2291">
        <v>737</v>
      </c>
      <c r="K2291">
        <v>2672</v>
      </c>
      <c r="L2291">
        <v>9979</v>
      </c>
      <c r="M2291">
        <v>28300</v>
      </c>
      <c r="N2291">
        <v>3231</v>
      </c>
    </row>
    <row r="2292" spans="2:14" x14ac:dyDescent="0.2">
      <c r="B2292" s="5" t="s">
        <v>292</v>
      </c>
      <c r="C2292">
        <v>1997</v>
      </c>
      <c r="D2292">
        <v>1816000</v>
      </c>
      <c r="E2292">
        <v>44839</v>
      </c>
      <c r="F2292">
        <v>3971</v>
      </c>
      <c r="G2292">
        <v>40868</v>
      </c>
      <c r="H2292">
        <v>75</v>
      </c>
      <c r="I2292">
        <v>355</v>
      </c>
      <c r="J2292">
        <v>782</v>
      </c>
      <c r="K2292">
        <v>2759</v>
      </c>
      <c r="L2292">
        <v>10647</v>
      </c>
      <c r="M2292">
        <v>26934</v>
      </c>
      <c r="N2292">
        <v>3287</v>
      </c>
    </row>
    <row r="2293" spans="2:14" x14ac:dyDescent="0.2">
      <c r="B2293" s="5" t="s">
        <v>292</v>
      </c>
      <c r="C2293">
        <v>1998</v>
      </c>
      <c r="D2293">
        <v>1811000</v>
      </c>
      <c r="E2293">
        <v>46130</v>
      </c>
      <c r="F2293">
        <v>4503</v>
      </c>
      <c r="G2293">
        <v>41627</v>
      </c>
      <c r="H2293">
        <v>78</v>
      </c>
      <c r="I2293">
        <v>339</v>
      </c>
      <c r="J2293">
        <v>676</v>
      </c>
      <c r="K2293">
        <v>3410</v>
      </c>
      <c r="L2293">
        <v>11110</v>
      </c>
      <c r="M2293">
        <v>27127</v>
      </c>
      <c r="N2293">
        <v>3390</v>
      </c>
    </row>
    <row r="2294" spans="2:14" x14ac:dyDescent="0.2">
      <c r="B2294" s="5" t="s">
        <v>292</v>
      </c>
      <c r="C2294">
        <v>1999</v>
      </c>
      <c r="D2294">
        <v>1806928</v>
      </c>
      <c r="E2294">
        <v>49161</v>
      </c>
      <c r="F2294">
        <v>6336</v>
      </c>
      <c r="G2294">
        <v>42825</v>
      </c>
      <c r="H2294">
        <v>79</v>
      </c>
      <c r="I2294">
        <v>337</v>
      </c>
      <c r="J2294">
        <v>661</v>
      </c>
      <c r="K2294">
        <v>5259</v>
      </c>
      <c r="L2294">
        <v>10303</v>
      </c>
      <c r="M2294">
        <v>28760</v>
      </c>
      <c r="N2294">
        <v>3762</v>
      </c>
    </row>
    <row r="2295" spans="2:14" x14ac:dyDescent="0.2">
      <c r="B2295" s="5" t="s">
        <v>292</v>
      </c>
      <c r="C2295">
        <v>2000</v>
      </c>
      <c r="D2295">
        <v>1808344</v>
      </c>
      <c r="E2295">
        <v>47067</v>
      </c>
      <c r="F2295">
        <v>5723</v>
      </c>
      <c r="G2295">
        <v>41344</v>
      </c>
      <c r="H2295">
        <v>46</v>
      </c>
      <c r="I2295">
        <v>331</v>
      </c>
      <c r="J2295">
        <v>749</v>
      </c>
      <c r="K2295">
        <v>4597</v>
      </c>
      <c r="L2295">
        <v>9890</v>
      </c>
      <c r="M2295">
        <v>28139</v>
      </c>
      <c r="N2295">
        <v>3315</v>
      </c>
    </row>
    <row r="2296" spans="2:14" x14ac:dyDescent="0.2">
      <c r="B2296" s="5" t="s">
        <v>292</v>
      </c>
      <c r="C2296">
        <v>2001</v>
      </c>
      <c r="D2296">
        <v>1801916</v>
      </c>
      <c r="E2296">
        <v>46120</v>
      </c>
      <c r="F2296">
        <v>5035</v>
      </c>
      <c r="G2296">
        <v>41085</v>
      </c>
      <c r="H2296">
        <v>40</v>
      </c>
      <c r="I2296">
        <v>320</v>
      </c>
      <c r="J2296">
        <v>707</v>
      </c>
      <c r="K2296">
        <v>3968</v>
      </c>
      <c r="L2296">
        <v>9601</v>
      </c>
      <c r="M2296">
        <v>28268</v>
      </c>
      <c r="N2296">
        <v>3216</v>
      </c>
    </row>
    <row r="2297" spans="2:14" x14ac:dyDescent="0.2">
      <c r="B2297" s="5" t="s">
        <v>292</v>
      </c>
      <c r="C2297">
        <v>2002</v>
      </c>
      <c r="D2297">
        <v>1801873</v>
      </c>
      <c r="E2297">
        <v>45320</v>
      </c>
      <c r="F2297">
        <v>4221</v>
      </c>
      <c r="G2297">
        <v>41099</v>
      </c>
      <c r="H2297">
        <v>57</v>
      </c>
      <c r="I2297">
        <v>328</v>
      </c>
      <c r="J2297">
        <v>657</v>
      </c>
      <c r="K2297">
        <v>3179</v>
      </c>
      <c r="L2297">
        <v>9677</v>
      </c>
      <c r="M2297">
        <v>27524</v>
      </c>
      <c r="N2297">
        <v>3898</v>
      </c>
    </row>
    <row r="2298" spans="2:14" x14ac:dyDescent="0.2">
      <c r="B2298" s="5" t="s">
        <v>292</v>
      </c>
      <c r="C2298">
        <v>2003</v>
      </c>
      <c r="D2298">
        <v>1810354</v>
      </c>
      <c r="E2298">
        <v>47375</v>
      </c>
      <c r="F2298">
        <v>4661</v>
      </c>
      <c r="G2298">
        <v>42714</v>
      </c>
      <c r="H2298">
        <v>63</v>
      </c>
      <c r="I2298">
        <v>296</v>
      </c>
      <c r="J2298">
        <v>730</v>
      </c>
      <c r="K2298">
        <v>3572</v>
      </c>
      <c r="L2298">
        <v>10178</v>
      </c>
      <c r="M2298">
        <v>29012</v>
      </c>
      <c r="N2298">
        <v>3524</v>
      </c>
    </row>
    <row r="2299" spans="2:14" x14ac:dyDescent="0.2">
      <c r="B2299" s="5" t="s">
        <v>292</v>
      </c>
      <c r="C2299">
        <v>2004</v>
      </c>
      <c r="D2299">
        <v>1815354</v>
      </c>
      <c r="E2299">
        <v>50421</v>
      </c>
      <c r="F2299">
        <v>4924</v>
      </c>
      <c r="G2299">
        <v>45497</v>
      </c>
      <c r="H2299">
        <v>68</v>
      </c>
      <c r="I2299">
        <v>320</v>
      </c>
      <c r="J2299">
        <v>768</v>
      </c>
      <c r="K2299">
        <v>3768</v>
      </c>
      <c r="L2299">
        <v>10932</v>
      </c>
      <c r="M2299">
        <v>30826</v>
      </c>
      <c r="N2299">
        <v>3739</v>
      </c>
    </row>
    <row r="2300" spans="2:14" x14ac:dyDescent="0.2">
      <c r="B2300" s="5" t="s">
        <v>293</v>
      </c>
      <c r="C2300">
        <v>1960</v>
      </c>
      <c r="D2300">
        <v>330066</v>
      </c>
      <c r="E2300">
        <v>6351</v>
      </c>
      <c r="F2300">
        <v>362</v>
      </c>
      <c r="G2300">
        <v>5989</v>
      </c>
      <c r="H2300">
        <v>16</v>
      </c>
      <c r="I2300">
        <v>23</v>
      </c>
      <c r="J2300">
        <v>176</v>
      </c>
      <c r="K2300">
        <v>147</v>
      </c>
      <c r="L2300">
        <v>990</v>
      </c>
      <c r="M2300">
        <v>4620</v>
      </c>
      <c r="N2300">
        <v>379</v>
      </c>
    </row>
    <row r="2301" spans="2:14" x14ac:dyDescent="0.2">
      <c r="B2301" s="5" t="s">
        <v>293</v>
      </c>
      <c r="C2301">
        <v>1961</v>
      </c>
      <c r="D2301">
        <v>338000</v>
      </c>
      <c r="E2301">
        <v>6646</v>
      </c>
      <c r="F2301">
        <v>288</v>
      </c>
      <c r="G2301">
        <v>6358</v>
      </c>
      <c r="H2301">
        <v>11</v>
      </c>
      <c r="I2301">
        <v>12</v>
      </c>
      <c r="J2301">
        <v>121</v>
      </c>
      <c r="K2301">
        <v>144</v>
      </c>
      <c r="L2301">
        <v>1226</v>
      </c>
      <c r="M2301">
        <v>4747</v>
      </c>
      <c r="N2301">
        <v>385</v>
      </c>
    </row>
    <row r="2302" spans="2:14" x14ac:dyDescent="0.2">
      <c r="B2302" s="5" t="s">
        <v>293</v>
      </c>
      <c r="C2302">
        <v>1962</v>
      </c>
      <c r="D2302">
        <v>365000</v>
      </c>
      <c r="E2302">
        <v>5867</v>
      </c>
      <c r="F2302">
        <v>156</v>
      </c>
      <c r="G2302">
        <v>5711</v>
      </c>
      <c r="H2302">
        <v>12</v>
      </c>
      <c r="I2302">
        <v>28</v>
      </c>
      <c r="J2302">
        <v>51</v>
      </c>
      <c r="K2302">
        <v>65</v>
      </c>
      <c r="L2302">
        <v>1038</v>
      </c>
      <c r="M2302">
        <v>4177</v>
      </c>
      <c r="N2302">
        <v>496</v>
      </c>
    </row>
    <row r="2303" spans="2:14" x14ac:dyDescent="0.2">
      <c r="B2303" s="5" t="s">
        <v>293</v>
      </c>
      <c r="C2303">
        <v>1963</v>
      </c>
      <c r="D2303">
        <v>337000</v>
      </c>
      <c r="E2303">
        <v>6294</v>
      </c>
      <c r="F2303">
        <v>213</v>
      </c>
      <c r="G2303">
        <v>6081</v>
      </c>
      <c r="H2303">
        <v>12</v>
      </c>
      <c r="I2303">
        <v>21</v>
      </c>
      <c r="J2303">
        <v>72</v>
      </c>
      <c r="K2303">
        <v>108</v>
      </c>
      <c r="L2303">
        <v>1163</v>
      </c>
      <c r="M2303">
        <v>4457</v>
      </c>
      <c r="N2303">
        <v>461</v>
      </c>
    </row>
    <row r="2304" spans="2:14" x14ac:dyDescent="0.2">
      <c r="B2304" s="5" t="s">
        <v>293</v>
      </c>
      <c r="C2304">
        <v>1964</v>
      </c>
      <c r="D2304">
        <v>343000</v>
      </c>
      <c r="E2304">
        <v>6557</v>
      </c>
      <c r="F2304">
        <v>285</v>
      </c>
      <c r="G2304">
        <v>6272</v>
      </c>
      <c r="H2304">
        <v>19</v>
      </c>
      <c r="I2304">
        <v>35</v>
      </c>
      <c r="J2304">
        <v>46</v>
      </c>
      <c r="K2304">
        <v>185</v>
      </c>
      <c r="L2304">
        <v>1301</v>
      </c>
      <c r="M2304">
        <v>4562</v>
      </c>
      <c r="N2304">
        <v>409</v>
      </c>
    </row>
    <row r="2305" spans="2:14" x14ac:dyDescent="0.2">
      <c r="B2305" s="5" t="s">
        <v>293</v>
      </c>
      <c r="C2305">
        <v>1965</v>
      </c>
      <c r="D2305">
        <v>340000</v>
      </c>
      <c r="E2305">
        <v>6707</v>
      </c>
      <c r="F2305">
        <v>257</v>
      </c>
      <c r="G2305">
        <v>6450</v>
      </c>
      <c r="H2305">
        <v>10</v>
      </c>
      <c r="I2305">
        <v>39</v>
      </c>
      <c r="J2305">
        <v>61</v>
      </c>
      <c r="K2305">
        <v>147</v>
      </c>
      <c r="L2305">
        <v>1235</v>
      </c>
      <c r="M2305">
        <v>4752</v>
      </c>
      <c r="N2305">
        <v>463</v>
      </c>
    </row>
    <row r="2306" spans="2:14" x14ac:dyDescent="0.2">
      <c r="B2306" s="5" t="s">
        <v>293</v>
      </c>
      <c r="C2306">
        <v>1966</v>
      </c>
      <c r="D2306">
        <v>329000</v>
      </c>
      <c r="E2306">
        <v>7289</v>
      </c>
      <c r="F2306">
        <v>273</v>
      </c>
      <c r="G2306">
        <v>7016</v>
      </c>
      <c r="H2306">
        <v>16</v>
      </c>
      <c r="I2306">
        <v>40</v>
      </c>
      <c r="J2306">
        <v>69</v>
      </c>
      <c r="K2306">
        <v>148</v>
      </c>
      <c r="L2306">
        <v>1263</v>
      </c>
      <c r="M2306">
        <v>5257</v>
      </c>
      <c r="N2306">
        <v>496</v>
      </c>
    </row>
    <row r="2307" spans="2:14" x14ac:dyDescent="0.2">
      <c r="B2307" s="5" t="s">
        <v>293</v>
      </c>
      <c r="C2307">
        <v>1967</v>
      </c>
      <c r="D2307">
        <v>315000</v>
      </c>
      <c r="E2307">
        <v>7598</v>
      </c>
      <c r="F2307">
        <v>294</v>
      </c>
      <c r="G2307">
        <v>7304</v>
      </c>
      <c r="H2307">
        <v>15</v>
      </c>
      <c r="I2307">
        <v>23</v>
      </c>
      <c r="J2307">
        <v>43</v>
      </c>
      <c r="K2307">
        <v>213</v>
      </c>
      <c r="L2307">
        <v>1594</v>
      </c>
      <c r="M2307">
        <v>5159</v>
      </c>
      <c r="N2307">
        <v>551</v>
      </c>
    </row>
    <row r="2308" spans="2:14" x14ac:dyDescent="0.2">
      <c r="B2308" s="5" t="s">
        <v>293</v>
      </c>
      <c r="C2308">
        <v>1968</v>
      </c>
      <c r="D2308">
        <v>315000</v>
      </c>
      <c r="E2308">
        <v>8032</v>
      </c>
      <c r="F2308">
        <v>278</v>
      </c>
      <c r="G2308">
        <v>7754</v>
      </c>
      <c r="H2308">
        <v>20</v>
      </c>
      <c r="I2308">
        <v>28</v>
      </c>
      <c r="J2308">
        <v>39</v>
      </c>
      <c r="K2308">
        <v>191</v>
      </c>
      <c r="L2308">
        <v>1717</v>
      </c>
      <c r="M2308">
        <v>5606</v>
      </c>
      <c r="N2308">
        <v>431</v>
      </c>
    </row>
    <row r="2309" spans="2:14" x14ac:dyDescent="0.2">
      <c r="B2309" s="5" t="s">
        <v>293</v>
      </c>
      <c r="C2309">
        <v>1969</v>
      </c>
      <c r="D2309">
        <v>320000</v>
      </c>
      <c r="E2309">
        <v>8645</v>
      </c>
      <c r="F2309">
        <v>286</v>
      </c>
      <c r="G2309">
        <v>8359</v>
      </c>
      <c r="H2309">
        <v>33</v>
      </c>
      <c r="I2309">
        <v>37</v>
      </c>
      <c r="J2309">
        <v>51</v>
      </c>
      <c r="K2309">
        <v>165</v>
      </c>
      <c r="L2309">
        <v>1808</v>
      </c>
      <c r="M2309">
        <v>5984</v>
      </c>
      <c r="N2309">
        <v>567</v>
      </c>
    </row>
    <row r="2310" spans="2:14" x14ac:dyDescent="0.2">
      <c r="B2310" s="5" t="s">
        <v>293</v>
      </c>
      <c r="C2310">
        <v>1970</v>
      </c>
      <c r="D2310">
        <v>332416</v>
      </c>
      <c r="E2310">
        <v>9880</v>
      </c>
      <c r="F2310">
        <v>376</v>
      </c>
      <c r="G2310">
        <v>9504</v>
      </c>
      <c r="H2310">
        <v>19</v>
      </c>
      <c r="I2310">
        <v>41</v>
      </c>
      <c r="J2310">
        <v>73</v>
      </c>
      <c r="K2310">
        <v>243</v>
      </c>
      <c r="L2310">
        <v>2147</v>
      </c>
      <c r="M2310">
        <v>6810</v>
      </c>
      <c r="N2310">
        <v>547</v>
      </c>
    </row>
    <row r="2311" spans="2:14" x14ac:dyDescent="0.2">
      <c r="B2311" s="5" t="s">
        <v>293</v>
      </c>
      <c r="C2311">
        <v>1971</v>
      </c>
      <c r="D2311">
        <v>340000</v>
      </c>
      <c r="E2311">
        <v>9576</v>
      </c>
      <c r="F2311">
        <v>532</v>
      </c>
      <c r="G2311">
        <v>9044</v>
      </c>
      <c r="H2311">
        <v>18</v>
      </c>
      <c r="I2311">
        <v>47</v>
      </c>
      <c r="J2311">
        <v>68</v>
      </c>
      <c r="K2311">
        <v>399</v>
      </c>
      <c r="L2311">
        <v>1993</v>
      </c>
      <c r="M2311">
        <v>6433</v>
      </c>
      <c r="N2311">
        <v>618</v>
      </c>
    </row>
    <row r="2312" spans="2:14" x14ac:dyDescent="0.2">
      <c r="B2312" s="5" t="s">
        <v>293</v>
      </c>
      <c r="C2312">
        <v>1972</v>
      </c>
      <c r="D2312">
        <v>345000</v>
      </c>
      <c r="E2312">
        <v>10461</v>
      </c>
      <c r="F2312">
        <v>511</v>
      </c>
      <c r="G2312">
        <v>9950</v>
      </c>
      <c r="H2312">
        <v>14</v>
      </c>
      <c r="I2312">
        <v>48</v>
      </c>
      <c r="J2312">
        <v>117</v>
      </c>
      <c r="K2312">
        <v>332</v>
      </c>
      <c r="L2312">
        <v>2057</v>
      </c>
      <c r="M2312">
        <v>7190</v>
      </c>
      <c r="N2312">
        <v>703</v>
      </c>
    </row>
    <row r="2313" spans="2:14" x14ac:dyDescent="0.2">
      <c r="B2313" s="5" t="s">
        <v>293</v>
      </c>
      <c r="C2313">
        <v>1973</v>
      </c>
      <c r="D2313">
        <v>353000</v>
      </c>
      <c r="E2313">
        <v>12048</v>
      </c>
      <c r="F2313">
        <v>763</v>
      </c>
      <c r="G2313">
        <v>11285</v>
      </c>
      <c r="H2313">
        <v>24</v>
      </c>
      <c r="I2313">
        <v>55</v>
      </c>
      <c r="J2313">
        <v>116</v>
      </c>
      <c r="K2313">
        <v>568</v>
      </c>
      <c r="L2313">
        <v>2470</v>
      </c>
      <c r="M2313">
        <v>8058</v>
      </c>
      <c r="N2313">
        <v>757</v>
      </c>
    </row>
    <row r="2314" spans="2:14" x14ac:dyDescent="0.2">
      <c r="B2314" s="5" t="s">
        <v>293</v>
      </c>
      <c r="C2314">
        <v>1974</v>
      </c>
      <c r="D2314">
        <v>359000</v>
      </c>
      <c r="E2314">
        <v>13105</v>
      </c>
      <c r="F2314">
        <v>519</v>
      </c>
      <c r="G2314">
        <v>12586</v>
      </c>
      <c r="H2314">
        <v>18</v>
      </c>
      <c r="I2314">
        <v>55</v>
      </c>
      <c r="J2314">
        <v>153</v>
      </c>
      <c r="K2314">
        <v>293</v>
      </c>
      <c r="L2314">
        <v>2970</v>
      </c>
      <c r="M2314">
        <v>8846</v>
      </c>
      <c r="N2314">
        <v>770</v>
      </c>
    </row>
    <row r="2315" spans="2:14" x14ac:dyDescent="0.2">
      <c r="B2315" s="5" t="s">
        <v>293</v>
      </c>
      <c r="C2315">
        <v>1975</v>
      </c>
      <c r="D2315">
        <v>374000</v>
      </c>
      <c r="E2315">
        <v>15543</v>
      </c>
      <c r="F2315">
        <v>764</v>
      </c>
      <c r="G2315">
        <v>14779</v>
      </c>
      <c r="H2315">
        <v>38</v>
      </c>
      <c r="I2315">
        <v>64</v>
      </c>
      <c r="J2315">
        <v>185</v>
      </c>
      <c r="K2315">
        <v>477</v>
      </c>
      <c r="L2315">
        <v>3229</v>
      </c>
      <c r="M2315">
        <v>10512</v>
      </c>
      <c r="N2315">
        <v>1038</v>
      </c>
    </row>
    <row r="2316" spans="2:14" x14ac:dyDescent="0.2">
      <c r="B2316" s="5" t="s">
        <v>293</v>
      </c>
      <c r="C2316">
        <v>1976</v>
      </c>
      <c r="D2316">
        <v>390000</v>
      </c>
      <c r="E2316">
        <v>15503</v>
      </c>
      <c r="F2316">
        <v>851</v>
      </c>
      <c r="G2316">
        <v>14652</v>
      </c>
      <c r="H2316">
        <v>27</v>
      </c>
      <c r="I2316">
        <v>97</v>
      </c>
      <c r="J2316">
        <v>114</v>
      </c>
      <c r="K2316">
        <v>613</v>
      </c>
      <c r="L2316">
        <v>2982</v>
      </c>
      <c r="M2316">
        <v>10726</v>
      </c>
      <c r="N2316">
        <v>944</v>
      </c>
    </row>
    <row r="2317" spans="2:14" x14ac:dyDescent="0.2">
      <c r="B2317" s="5" t="s">
        <v>293</v>
      </c>
      <c r="C2317">
        <v>1977</v>
      </c>
      <c r="D2317">
        <v>406000</v>
      </c>
      <c r="E2317">
        <v>16673</v>
      </c>
      <c r="F2317">
        <v>978</v>
      </c>
      <c r="G2317">
        <v>15695</v>
      </c>
      <c r="H2317">
        <v>22</v>
      </c>
      <c r="I2317">
        <v>89</v>
      </c>
      <c r="J2317">
        <v>161</v>
      </c>
      <c r="K2317">
        <v>706</v>
      </c>
      <c r="L2317">
        <v>3295</v>
      </c>
      <c r="M2317">
        <v>11255</v>
      </c>
      <c r="N2317">
        <v>1145</v>
      </c>
    </row>
    <row r="2318" spans="2:14" x14ac:dyDescent="0.2">
      <c r="B2318" s="5" t="s">
        <v>293</v>
      </c>
      <c r="C2318">
        <v>1978</v>
      </c>
      <c r="D2318">
        <v>424000</v>
      </c>
      <c r="E2318">
        <v>19057</v>
      </c>
      <c r="F2318">
        <v>1189</v>
      </c>
      <c r="G2318">
        <v>17868</v>
      </c>
      <c r="H2318">
        <v>30</v>
      </c>
      <c r="I2318">
        <v>100</v>
      </c>
      <c r="J2318">
        <v>204</v>
      </c>
      <c r="K2318">
        <v>855</v>
      </c>
      <c r="L2318">
        <v>3545</v>
      </c>
      <c r="M2318">
        <v>12871</v>
      </c>
      <c r="N2318">
        <v>1452</v>
      </c>
    </row>
    <row r="2319" spans="2:14" x14ac:dyDescent="0.2">
      <c r="B2319" s="5" t="s">
        <v>293</v>
      </c>
      <c r="C2319">
        <v>1979</v>
      </c>
      <c r="D2319">
        <v>450000</v>
      </c>
      <c r="E2319">
        <v>21708</v>
      </c>
      <c r="F2319">
        <v>1579</v>
      </c>
      <c r="G2319">
        <v>20129</v>
      </c>
      <c r="H2319">
        <v>41</v>
      </c>
      <c r="I2319">
        <v>124</v>
      </c>
      <c r="J2319">
        <v>190</v>
      </c>
      <c r="K2319">
        <v>1224</v>
      </c>
      <c r="L2319">
        <v>3887</v>
      </c>
      <c r="M2319">
        <v>14607</v>
      </c>
      <c r="N2319">
        <v>1635</v>
      </c>
    </row>
    <row r="2320" spans="2:14" x14ac:dyDescent="0.2">
      <c r="B2320" s="5" t="s">
        <v>293</v>
      </c>
      <c r="C2320">
        <v>1980</v>
      </c>
      <c r="D2320">
        <v>468954</v>
      </c>
      <c r="E2320">
        <v>23384</v>
      </c>
      <c r="F2320">
        <v>1841</v>
      </c>
      <c r="G2320">
        <v>21543</v>
      </c>
      <c r="H2320">
        <v>29</v>
      </c>
      <c r="I2320">
        <v>134</v>
      </c>
      <c r="J2320">
        <v>208</v>
      </c>
      <c r="K2320">
        <v>1470</v>
      </c>
      <c r="L2320">
        <v>4238</v>
      </c>
      <c r="M2320">
        <v>15686</v>
      </c>
      <c r="N2320">
        <v>1619</v>
      </c>
    </row>
    <row r="2321" spans="2:14" x14ac:dyDescent="0.2">
      <c r="B2321" s="5" t="s">
        <v>293</v>
      </c>
      <c r="C2321">
        <v>1981</v>
      </c>
      <c r="D2321">
        <v>492000</v>
      </c>
      <c r="E2321">
        <v>25249</v>
      </c>
      <c r="F2321">
        <v>2116</v>
      </c>
      <c r="G2321">
        <v>23133</v>
      </c>
      <c r="H2321">
        <v>27</v>
      </c>
      <c r="I2321">
        <v>174</v>
      </c>
      <c r="J2321">
        <v>206</v>
      </c>
      <c r="K2321">
        <v>1709</v>
      </c>
      <c r="L2321">
        <v>4728</v>
      </c>
      <c r="M2321">
        <v>16972</v>
      </c>
      <c r="N2321">
        <v>1433</v>
      </c>
    </row>
    <row r="2322" spans="2:14" x14ac:dyDescent="0.2">
      <c r="B2322" s="5" t="s">
        <v>293</v>
      </c>
      <c r="C2322">
        <v>1982</v>
      </c>
      <c r="D2322">
        <v>502000</v>
      </c>
      <c r="E2322">
        <v>24116</v>
      </c>
      <c r="F2322">
        <v>1527</v>
      </c>
      <c r="G2322">
        <v>22589</v>
      </c>
      <c r="H2322">
        <v>46</v>
      </c>
      <c r="I2322">
        <v>136</v>
      </c>
      <c r="J2322">
        <v>172</v>
      </c>
      <c r="K2322">
        <v>1173</v>
      </c>
      <c r="L2322">
        <v>4432</v>
      </c>
      <c r="M2322">
        <v>16903</v>
      </c>
      <c r="N2322">
        <v>1254</v>
      </c>
    </row>
    <row r="2323" spans="2:14" x14ac:dyDescent="0.2">
      <c r="B2323" s="5" t="s">
        <v>293</v>
      </c>
      <c r="C2323">
        <v>1983</v>
      </c>
      <c r="D2323">
        <v>514000</v>
      </c>
      <c r="E2323">
        <v>20631</v>
      </c>
      <c r="F2323">
        <v>1219</v>
      </c>
      <c r="G2323">
        <v>19412</v>
      </c>
      <c r="H2323">
        <v>30</v>
      </c>
      <c r="I2323">
        <v>110</v>
      </c>
      <c r="J2323">
        <v>153</v>
      </c>
      <c r="K2323">
        <v>926</v>
      </c>
      <c r="L2323">
        <v>3626</v>
      </c>
      <c r="M2323">
        <v>14932</v>
      </c>
      <c r="N2323">
        <v>854</v>
      </c>
    </row>
    <row r="2324" spans="2:14" x14ac:dyDescent="0.2">
      <c r="B2324" s="5" t="s">
        <v>293</v>
      </c>
      <c r="C2324">
        <v>1984</v>
      </c>
      <c r="D2324">
        <v>511000</v>
      </c>
      <c r="E2324">
        <v>18819</v>
      </c>
      <c r="F2324">
        <v>1237</v>
      </c>
      <c r="G2324">
        <v>17582</v>
      </c>
      <c r="H2324">
        <v>17</v>
      </c>
      <c r="I2324">
        <v>107</v>
      </c>
      <c r="J2324">
        <v>118</v>
      </c>
      <c r="K2324">
        <v>995</v>
      </c>
      <c r="L2324">
        <v>3279</v>
      </c>
      <c r="M2324">
        <v>13518</v>
      </c>
      <c r="N2324">
        <v>785</v>
      </c>
    </row>
    <row r="2325" spans="2:14" x14ac:dyDescent="0.2">
      <c r="B2325" s="5" t="s">
        <v>293</v>
      </c>
      <c r="C2325">
        <v>1985</v>
      </c>
      <c r="D2325">
        <v>509000</v>
      </c>
      <c r="E2325">
        <v>20437</v>
      </c>
      <c r="F2325">
        <v>1307</v>
      </c>
      <c r="G2325">
        <v>19130</v>
      </c>
      <c r="H2325">
        <v>22</v>
      </c>
      <c r="I2325">
        <v>114</v>
      </c>
      <c r="J2325">
        <v>102</v>
      </c>
      <c r="K2325">
        <v>1069</v>
      </c>
      <c r="L2325">
        <v>3515</v>
      </c>
      <c r="M2325">
        <v>14732</v>
      </c>
      <c r="N2325">
        <v>883</v>
      </c>
    </row>
    <row r="2326" spans="2:14" x14ac:dyDescent="0.2">
      <c r="B2326" s="5" t="s">
        <v>293</v>
      </c>
      <c r="C2326">
        <v>1986</v>
      </c>
      <c r="D2326">
        <v>507000</v>
      </c>
      <c r="E2326">
        <v>22091</v>
      </c>
      <c r="F2326">
        <v>1486</v>
      </c>
      <c r="G2326">
        <v>20605</v>
      </c>
      <c r="H2326">
        <v>27</v>
      </c>
      <c r="I2326">
        <v>111</v>
      </c>
      <c r="J2326">
        <v>114</v>
      </c>
      <c r="K2326">
        <v>1234</v>
      </c>
      <c r="L2326">
        <v>4144</v>
      </c>
      <c r="M2326">
        <v>15606</v>
      </c>
      <c r="N2326">
        <v>855</v>
      </c>
    </row>
    <row r="2327" spans="2:14" x14ac:dyDescent="0.2">
      <c r="B2327" s="5" t="s">
        <v>293</v>
      </c>
      <c r="C2327">
        <v>1987</v>
      </c>
      <c r="D2327">
        <v>490000</v>
      </c>
      <c r="E2327">
        <v>19753</v>
      </c>
      <c r="F2327">
        <v>1387</v>
      </c>
      <c r="G2327">
        <v>18366</v>
      </c>
      <c r="H2327">
        <v>10</v>
      </c>
      <c r="I2327">
        <v>154</v>
      </c>
      <c r="J2327">
        <v>98</v>
      </c>
      <c r="K2327">
        <v>1125</v>
      </c>
      <c r="L2327">
        <v>3516</v>
      </c>
      <c r="M2327">
        <v>14171</v>
      </c>
      <c r="N2327">
        <v>679</v>
      </c>
    </row>
    <row r="2328" spans="2:14" x14ac:dyDescent="0.2">
      <c r="B2328" s="5" t="s">
        <v>293</v>
      </c>
      <c r="C2328">
        <v>1988</v>
      </c>
      <c r="D2328">
        <v>471000</v>
      </c>
      <c r="E2328">
        <v>18685</v>
      </c>
      <c r="F2328">
        <v>1479</v>
      </c>
      <c r="G2328">
        <v>17206</v>
      </c>
      <c r="H2328">
        <v>12</v>
      </c>
      <c r="I2328">
        <v>113</v>
      </c>
      <c r="J2328">
        <v>71</v>
      </c>
      <c r="K2328">
        <v>1283</v>
      </c>
      <c r="L2328">
        <v>3103</v>
      </c>
      <c r="M2328">
        <v>13432</v>
      </c>
      <c r="N2328">
        <v>671</v>
      </c>
    </row>
    <row r="2329" spans="2:14" x14ac:dyDescent="0.2">
      <c r="B2329" s="5" t="s">
        <v>293</v>
      </c>
      <c r="C2329">
        <v>1989</v>
      </c>
      <c r="D2329">
        <v>475000</v>
      </c>
      <c r="E2329">
        <v>18473</v>
      </c>
      <c r="F2329">
        <v>1227</v>
      </c>
      <c r="G2329">
        <v>17246</v>
      </c>
      <c r="H2329">
        <v>21</v>
      </c>
      <c r="I2329">
        <v>134</v>
      </c>
      <c r="J2329">
        <v>81</v>
      </c>
      <c r="K2329">
        <v>991</v>
      </c>
      <c r="L2329">
        <v>3001</v>
      </c>
      <c r="M2329">
        <v>13593</v>
      </c>
      <c r="N2329">
        <v>652</v>
      </c>
    </row>
    <row r="2330" spans="2:14" x14ac:dyDescent="0.2">
      <c r="B2330" s="5" t="s">
        <v>293</v>
      </c>
      <c r="C2330">
        <v>1990</v>
      </c>
      <c r="D2330">
        <v>453588</v>
      </c>
      <c r="E2330">
        <v>19099</v>
      </c>
      <c r="F2330">
        <v>1367</v>
      </c>
      <c r="G2330">
        <v>17732</v>
      </c>
      <c r="H2330">
        <v>22</v>
      </c>
      <c r="I2330">
        <v>134</v>
      </c>
      <c r="J2330">
        <v>72</v>
      </c>
      <c r="K2330">
        <v>1139</v>
      </c>
      <c r="L2330">
        <v>2862</v>
      </c>
      <c r="M2330">
        <v>14194</v>
      </c>
      <c r="N2330">
        <v>676</v>
      </c>
    </row>
    <row r="2331" spans="2:14" x14ac:dyDescent="0.2">
      <c r="B2331" s="5" t="s">
        <v>293</v>
      </c>
      <c r="C2331">
        <v>1991</v>
      </c>
      <c r="D2331">
        <v>460000</v>
      </c>
      <c r="E2331">
        <v>20189</v>
      </c>
      <c r="F2331">
        <v>1427</v>
      </c>
      <c r="G2331">
        <v>18762</v>
      </c>
      <c r="H2331">
        <v>15</v>
      </c>
      <c r="I2331">
        <v>119</v>
      </c>
      <c r="J2331">
        <v>79</v>
      </c>
      <c r="K2331">
        <v>1214</v>
      </c>
      <c r="L2331">
        <v>3184</v>
      </c>
      <c r="M2331">
        <v>14867</v>
      </c>
      <c r="N2331">
        <v>711</v>
      </c>
    </row>
    <row r="2332" spans="2:14" x14ac:dyDescent="0.2">
      <c r="B2332" s="5" t="s">
        <v>293</v>
      </c>
      <c r="C2332">
        <v>1992</v>
      </c>
      <c r="D2332">
        <v>466000</v>
      </c>
      <c r="E2332">
        <v>21320</v>
      </c>
      <c r="F2332">
        <v>1489</v>
      </c>
      <c r="G2332">
        <v>19831</v>
      </c>
      <c r="H2332">
        <v>17</v>
      </c>
      <c r="I2332">
        <v>163</v>
      </c>
      <c r="J2332">
        <v>84</v>
      </c>
      <c r="K2332">
        <v>1225</v>
      </c>
      <c r="L2332">
        <v>3127</v>
      </c>
      <c r="M2332">
        <v>16003</v>
      </c>
      <c r="N2332">
        <v>701</v>
      </c>
    </row>
    <row r="2333" spans="2:14" x14ac:dyDescent="0.2">
      <c r="B2333" s="5" t="s">
        <v>293</v>
      </c>
      <c r="C2333">
        <v>1993</v>
      </c>
      <c r="D2333">
        <v>470000</v>
      </c>
      <c r="E2333">
        <v>19566</v>
      </c>
      <c r="F2333">
        <v>1345</v>
      </c>
      <c r="G2333">
        <v>18221</v>
      </c>
      <c r="H2333">
        <v>16</v>
      </c>
      <c r="I2333">
        <v>161</v>
      </c>
      <c r="J2333">
        <v>81</v>
      </c>
      <c r="K2333">
        <v>1087</v>
      </c>
      <c r="L2333">
        <v>3023</v>
      </c>
      <c r="M2333">
        <v>14470</v>
      </c>
      <c r="N2333">
        <v>728</v>
      </c>
    </row>
    <row r="2334" spans="2:14" x14ac:dyDescent="0.2">
      <c r="B2334" s="5" t="s">
        <v>293</v>
      </c>
      <c r="C2334">
        <v>1994</v>
      </c>
      <c r="D2334">
        <v>476000</v>
      </c>
      <c r="E2334">
        <v>20419</v>
      </c>
      <c r="F2334">
        <v>1297</v>
      </c>
      <c r="G2334">
        <v>19122</v>
      </c>
      <c r="H2334">
        <v>16</v>
      </c>
      <c r="I2334">
        <v>160</v>
      </c>
      <c r="J2334">
        <v>79</v>
      </c>
      <c r="K2334">
        <v>1042</v>
      </c>
      <c r="L2334">
        <v>3097</v>
      </c>
      <c r="M2334">
        <v>15254</v>
      </c>
      <c r="N2334">
        <v>771</v>
      </c>
    </row>
    <row r="2335" spans="2:14" x14ac:dyDescent="0.2">
      <c r="B2335" s="5" t="s">
        <v>293</v>
      </c>
      <c r="C2335">
        <v>1995</v>
      </c>
      <c r="D2335">
        <v>480000</v>
      </c>
      <c r="E2335">
        <v>20737</v>
      </c>
      <c r="F2335">
        <v>1220</v>
      </c>
      <c r="G2335">
        <v>19517</v>
      </c>
      <c r="H2335">
        <v>10</v>
      </c>
      <c r="I2335">
        <v>165</v>
      </c>
      <c r="J2335">
        <v>86</v>
      </c>
      <c r="K2335">
        <v>959</v>
      </c>
      <c r="L2335">
        <v>2938</v>
      </c>
      <c r="M2335">
        <v>15774</v>
      </c>
      <c r="N2335">
        <v>805</v>
      </c>
    </row>
    <row r="2336" spans="2:14" x14ac:dyDescent="0.2">
      <c r="B2336" s="5" t="s">
        <v>293</v>
      </c>
      <c r="C2336">
        <v>1996</v>
      </c>
      <c r="D2336">
        <v>481000</v>
      </c>
      <c r="E2336">
        <v>20462</v>
      </c>
      <c r="F2336">
        <v>1201</v>
      </c>
      <c r="G2336">
        <v>19261</v>
      </c>
      <c r="H2336">
        <v>16</v>
      </c>
      <c r="I2336">
        <v>140</v>
      </c>
      <c r="J2336">
        <v>98</v>
      </c>
      <c r="K2336">
        <v>947</v>
      </c>
      <c r="L2336">
        <v>3184</v>
      </c>
      <c r="M2336">
        <v>15408</v>
      </c>
      <c r="N2336">
        <v>669</v>
      </c>
    </row>
    <row r="2337" spans="2:14" x14ac:dyDescent="0.2">
      <c r="B2337" s="5" t="s">
        <v>293</v>
      </c>
      <c r="C2337">
        <v>1997</v>
      </c>
      <c r="D2337">
        <v>480000</v>
      </c>
      <c r="E2337">
        <v>20068</v>
      </c>
      <c r="F2337">
        <v>1225</v>
      </c>
      <c r="G2337">
        <v>18843</v>
      </c>
      <c r="H2337">
        <v>17</v>
      </c>
      <c r="I2337">
        <v>137</v>
      </c>
      <c r="J2337">
        <v>85</v>
      </c>
      <c r="K2337">
        <v>986</v>
      </c>
      <c r="L2337">
        <v>2998</v>
      </c>
      <c r="M2337">
        <v>15198</v>
      </c>
      <c r="N2337">
        <v>647</v>
      </c>
    </row>
    <row r="2338" spans="2:14" x14ac:dyDescent="0.2">
      <c r="B2338" s="5" t="s">
        <v>293</v>
      </c>
      <c r="C2338">
        <v>1998</v>
      </c>
      <c r="D2338">
        <v>481000</v>
      </c>
      <c r="E2338">
        <v>18315</v>
      </c>
      <c r="F2338">
        <v>1191</v>
      </c>
      <c r="G2338">
        <v>17124</v>
      </c>
      <c r="H2338">
        <v>23</v>
      </c>
      <c r="I2338">
        <v>133</v>
      </c>
      <c r="J2338">
        <v>78</v>
      </c>
      <c r="K2338">
        <v>957</v>
      </c>
      <c r="L2338">
        <v>2696</v>
      </c>
      <c r="M2338">
        <v>13759</v>
      </c>
      <c r="N2338">
        <v>669</v>
      </c>
    </row>
    <row r="2339" spans="2:14" x14ac:dyDescent="0.2">
      <c r="B2339" s="5" t="s">
        <v>293</v>
      </c>
      <c r="C2339">
        <v>1999</v>
      </c>
      <c r="D2339">
        <v>479602</v>
      </c>
      <c r="E2339">
        <v>16583</v>
      </c>
      <c r="F2339">
        <v>1115</v>
      </c>
      <c r="G2339">
        <v>15468</v>
      </c>
      <c r="H2339">
        <v>11</v>
      </c>
      <c r="I2339">
        <v>137</v>
      </c>
      <c r="J2339">
        <v>74</v>
      </c>
      <c r="K2339">
        <v>893</v>
      </c>
      <c r="L2339">
        <v>2349</v>
      </c>
      <c r="M2339">
        <v>12523</v>
      </c>
      <c r="N2339">
        <v>596</v>
      </c>
    </row>
    <row r="2340" spans="2:14" x14ac:dyDescent="0.2">
      <c r="B2340" s="13" t="s">
        <v>293</v>
      </c>
      <c r="C2340" s="29">
        <v>2000</v>
      </c>
      <c r="D2340">
        <v>493782</v>
      </c>
      <c r="E2340">
        <v>16285</v>
      </c>
      <c r="F2340">
        <v>1316</v>
      </c>
      <c r="G2340">
        <v>14969</v>
      </c>
      <c r="H2340">
        <v>12</v>
      </c>
      <c r="I2340">
        <v>160</v>
      </c>
      <c r="J2340">
        <v>70</v>
      </c>
      <c r="K2340">
        <v>1074</v>
      </c>
      <c r="L2340">
        <v>2078</v>
      </c>
      <c r="M2340">
        <v>12318</v>
      </c>
      <c r="N2340">
        <v>573</v>
      </c>
    </row>
    <row r="2341" spans="2:14" x14ac:dyDescent="0.2">
      <c r="B2341" s="13" t="s">
        <v>293</v>
      </c>
      <c r="C2341" s="29">
        <v>2001</v>
      </c>
      <c r="D2341">
        <v>494423</v>
      </c>
      <c r="E2341">
        <v>17392</v>
      </c>
      <c r="F2341">
        <v>1272</v>
      </c>
      <c r="G2341">
        <v>16120</v>
      </c>
      <c r="H2341">
        <v>9</v>
      </c>
      <c r="I2341">
        <v>153</v>
      </c>
      <c r="J2341">
        <v>84</v>
      </c>
      <c r="K2341">
        <v>1026</v>
      </c>
      <c r="L2341">
        <v>2481</v>
      </c>
      <c r="M2341">
        <v>12943</v>
      </c>
      <c r="N2341">
        <v>696</v>
      </c>
    </row>
    <row r="2342" spans="2:14" x14ac:dyDescent="0.2">
      <c r="B2342" s="5" t="s">
        <v>293</v>
      </c>
      <c r="C2342">
        <v>2002</v>
      </c>
      <c r="D2342">
        <v>498703</v>
      </c>
      <c r="E2342">
        <v>17858</v>
      </c>
      <c r="F2342">
        <v>1364</v>
      </c>
      <c r="G2342">
        <v>16494</v>
      </c>
      <c r="H2342">
        <v>15</v>
      </c>
      <c r="I2342">
        <v>148</v>
      </c>
      <c r="J2342">
        <v>93</v>
      </c>
      <c r="K2342">
        <v>1108</v>
      </c>
      <c r="L2342">
        <v>2448</v>
      </c>
      <c r="M2342">
        <v>13303</v>
      </c>
      <c r="N2342">
        <v>743</v>
      </c>
    </row>
    <row r="2343" spans="2:14" x14ac:dyDescent="0.2">
      <c r="B2343" s="5" t="s">
        <v>293</v>
      </c>
      <c r="C2343">
        <v>2003</v>
      </c>
      <c r="D2343">
        <v>501242</v>
      </c>
      <c r="E2343">
        <v>17962</v>
      </c>
      <c r="F2343">
        <v>1314</v>
      </c>
      <c r="G2343">
        <v>16648</v>
      </c>
      <c r="H2343">
        <v>14</v>
      </c>
      <c r="I2343">
        <v>136</v>
      </c>
      <c r="J2343">
        <v>84</v>
      </c>
      <c r="K2343">
        <v>1080</v>
      </c>
      <c r="L2343">
        <v>2611</v>
      </c>
      <c r="M2343">
        <v>13239</v>
      </c>
      <c r="N2343">
        <v>798</v>
      </c>
    </row>
    <row r="2344" spans="2:14" x14ac:dyDescent="0.2">
      <c r="B2344" s="5" t="s">
        <v>293</v>
      </c>
      <c r="C2344">
        <v>2004</v>
      </c>
      <c r="D2344">
        <v>506529</v>
      </c>
      <c r="E2344">
        <v>18052</v>
      </c>
      <c r="F2344">
        <v>1163</v>
      </c>
      <c r="G2344">
        <v>16889</v>
      </c>
      <c r="H2344">
        <v>11</v>
      </c>
      <c r="I2344">
        <v>112</v>
      </c>
      <c r="J2344">
        <v>67</v>
      </c>
      <c r="K2344">
        <v>973</v>
      </c>
      <c r="L2344">
        <v>2738</v>
      </c>
      <c r="M2344">
        <v>13352</v>
      </c>
      <c r="N2344">
        <v>799</v>
      </c>
    </row>
    <row r="2383" spans="2:2" x14ac:dyDescent="0.2">
      <c r="B2383" s="5"/>
    </row>
    <row r="2384" spans="2:2" x14ac:dyDescent="0.2">
      <c r="B2384" s="5"/>
    </row>
    <row r="2385" spans="2:2" x14ac:dyDescent="0.2">
      <c r="B2385" s="5"/>
    </row>
    <row r="2386" spans="2:2" x14ac:dyDescent="0.2">
      <c r="B2386" s="5"/>
    </row>
    <row r="2387" spans="2:2" x14ac:dyDescent="0.2">
      <c r="B2387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6" r:id="rId4" name="Scroll Bar 2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5" name="Scroll Bar 3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0</xdr:rowOff>
                  </from>
                  <to>
                    <xdr:col>25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6" name="Scroll Bar 4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25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showGridLines="0" workbookViewId="0"/>
  </sheetViews>
  <sheetFormatPr defaultRowHeight="12.75" x14ac:dyDescent="0.2"/>
  <cols>
    <col min="1" max="1" width="36.28515625" bestFit="1" customWidth="1"/>
    <col min="2" max="2" width="5" bestFit="1" customWidth="1"/>
    <col min="3" max="3" width="3.85546875" customWidth="1"/>
  </cols>
  <sheetData>
    <row r="1" spans="1:10" x14ac:dyDescent="0.2">
      <c r="C1" s="23"/>
    </row>
    <row r="2" spans="1:10" ht="32.25" customHeight="1" x14ac:dyDescent="0.25">
      <c r="C2" s="23"/>
      <c r="D2" s="80" t="s">
        <v>49</v>
      </c>
      <c r="E2" s="81"/>
      <c r="F2" s="81"/>
      <c r="G2" s="81"/>
      <c r="H2" s="81"/>
      <c r="I2" s="81"/>
      <c r="J2" s="81"/>
    </row>
    <row r="3" spans="1:10" x14ac:dyDescent="0.2">
      <c r="A3" t="s">
        <v>44</v>
      </c>
      <c r="B3">
        <v>-3.5</v>
      </c>
      <c r="C3" s="23"/>
    </row>
    <row r="4" spans="1:10" x14ac:dyDescent="0.2">
      <c r="A4" t="s">
        <v>42</v>
      </c>
      <c r="B4">
        <v>8.9</v>
      </c>
    </row>
    <row r="5" spans="1:10" x14ac:dyDescent="0.2">
      <c r="A5" t="s">
        <v>25</v>
      </c>
      <c r="B5">
        <v>25.4</v>
      </c>
    </row>
  </sheetData>
  <mergeCells count="1">
    <mergeCell ref="D2: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43"/>
  <sheetViews>
    <sheetView workbookViewId="0"/>
  </sheetViews>
  <sheetFormatPr defaultRowHeight="12.75" x14ac:dyDescent="0.2"/>
  <cols>
    <col min="1" max="1" width="20.85546875" style="2" bestFit="1" customWidth="1"/>
    <col min="2" max="16384" width="9.140625" style="1"/>
  </cols>
  <sheetData>
    <row r="2" spans="1:13" x14ac:dyDescent="0.2">
      <c r="A2" s="15" t="s">
        <v>14</v>
      </c>
      <c r="B2" s="3">
        <v>-16</v>
      </c>
    </row>
    <row r="3" spans="1:13" x14ac:dyDescent="0.2">
      <c r="A3" s="15" t="s">
        <v>13</v>
      </c>
      <c r="B3" s="3">
        <v>-3</v>
      </c>
    </row>
    <row r="4" spans="1:13" ht="25.5" x14ac:dyDescent="0.2">
      <c r="A4" s="15" t="s">
        <v>22</v>
      </c>
      <c r="B4" s="3">
        <v>-3</v>
      </c>
    </row>
    <row r="5" spans="1:13" x14ac:dyDescent="0.2">
      <c r="A5" s="4" t="s">
        <v>15</v>
      </c>
      <c r="B5" s="3">
        <v>-6</v>
      </c>
    </row>
    <row r="6" spans="1:13" ht="25.5" x14ac:dyDescent="0.2">
      <c r="A6" s="15" t="s">
        <v>21</v>
      </c>
      <c r="B6" s="3">
        <v>-2</v>
      </c>
    </row>
    <row r="7" spans="1:13" ht="25.5" x14ac:dyDescent="0.2">
      <c r="A7" s="15" t="s">
        <v>20</v>
      </c>
      <c r="B7" s="3">
        <v>-10</v>
      </c>
    </row>
    <row r="8" spans="1:13" ht="25.5" x14ac:dyDescent="0.2">
      <c r="A8" s="15" t="s">
        <v>19</v>
      </c>
      <c r="B8" s="3">
        <v>-6</v>
      </c>
    </row>
    <row r="9" spans="1:13" x14ac:dyDescent="0.2">
      <c r="A9" s="4" t="s">
        <v>16</v>
      </c>
      <c r="B9" s="3">
        <v>-8</v>
      </c>
    </row>
    <row r="10" spans="1:13" x14ac:dyDescent="0.2">
      <c r="A10" s="4" t="s">
        <v>17</v>
      </c>
      <c r="B10" s="3">
        <v>-3</v>
      </c>
    </row>
    <row r="11" spans="1:13" x14ac:dyDescent="0.2">
      <c r="A11" s="4" t="s">
        <v>18</v>
      </c>
      <c r="B11" s="3">
        <v>-2</v>
      </c>
    </row>
    <row r="12" spans="1:13" ht="25.5" x14ac:dyDescent="0.2">
      <c r="A12" s="16" t="s">
        <v>23</v>
      </c>
      <c r="B12" s="3">
        <v>59</v>
      </c>
    </row>
    <row r="16" spans="1:13" x14ac:dyDescent="0.2">
      <c r="G16" s="5"/>
      <c r="H16" s="5"/>
      <c r="I16" s="5"/>
      <c r="J16" s="5"/>
      <c r="K16" s="5"/>
      <c r="L16" s="5"/>
      <c r="M16" s="5"/>
    </row>
    <row r="17" spans="1:13" x14ac:dyDescent="0.2">
      <c r="G17" s="5"/>
      <c r="H17" s="5"/>
      <c r="I17" s="5"/>
      <c r="J17" s="5"/>
      <c r="K17" s="5"/>
      <c r="L17" s="5"/>
      <c r="M17" s="5"/>
    </row>
    <row r="18" spans="1:13" x14ac:dyDescent="0.2">
      <c r="A18" s="11">
        <v>3</v>
      </c>
      <c r="G18" s="5"/>
      <c r="H18" s="5"/>
      <c r="I18" s="5"/>
      <c r="J18" s="5"/>
      <c r="K18" s="5"/>
      <c r="L18" s="5"/>
      <c r="M18" s="5"/>
    </row>
    <row r="19" spans="1:13" x14ac:dyDescent="0.2">
      <c r="A19" s="2" t="s">
        <v>9</v>
      </c>
      <c r="B19" s="7" t="s">
        <v>3</v>
      </c>
      <c r="C19" s="7" t="s">
        <v>2</v>
      </c>
      <c r="D19" s="7" t="s">
        <v>4</v>
      </c>
      <c r="E19" s="7" t="s">
        <v>0</v>
      </c>
      <c r="G19" s="5"/>
      <c r="H19" s="5" t="s">
        <v>5</v>
      </c>
      <c r="I19" s="5" t="s">
        <v>6</v>
      </c>
      <c r="J19" s="5" t="s">
        <v>7</v>
      </c>
      <c r="K19" s="5" t="s">
        <v>8</v>
      </c>
      <c r="L19" s="5"/>
      <c r="M19" s="5"/>
    </row>
    <row r="20" spans="1:13" x14ac:dyDescent="0.2">
      <c r="A20" s="2">
        <f t="shared" ref="A20:A30" si="0">D20+$A$18</f>
        <v>19</v>
      </c>
      <c r="B20" s="5">
        <v>1</v>
      </c>
      <c r="C20" s="5">
        <v>16</v>
      </c>
      <c r="D20" s="5">
        <f>SUM($C$20:C20)</f>
        <v>16</v>
      </c>
      <c r="E20" s="3">
        <v>-16</v>
      </c>
      <c r="G20" s="5"/>
      <c r="H20" s="5">
        <v>0</v>
      </c>
      <c r="I20" s="5">
        <v>0</v>
      </c>
      <c r="J20" s="5">
        <v>16</v>
      </c>
      <c r="K20" s="17">
        <f t="shared" ref="K20:K29" si="1">J20/100</f>
        <v>0.16</v>
      </c>
      <c r="L20" s="5"/>
      <c r="M20" s="5"/>
    </row>
    <row r="21" spans="1:13" x14ac:dyDescent="0.2">
      <c r="A21" s="2">
        <f t="shared" si="0"/>
        <v>22</v>
      </c>
      <c r="B21" s="5">
        <v>2</v>
      </c>
      <c r="C21" s="5">
        <v>3</v>
      </c>
      <c r="D21" s="5">
        <f>SUM($C$20:C21)</f>
        <v>19</v>
      </c>
      <c r="E21" s="3">
        <v>-3</v>
      </c>
      <c r="G21" s="5"/>
      <c r="H21" s="5">
        <v>0</v>
      </c>
      <c r="I21" s="5">
        <v>16</v>
      </c>
      <c r="J21" s="5">
        <v>3</v>
      </c>
      <c r="K21" s="17">
        <f t="shared" si="1"/>
        <v>0.03</v>
      </c>
      <c r="L21" s="5"/>
      <c r="M21" s="5"/>
    </row>
    <row r="22" spans="1:13" x14ac:dyDescent="0.2">
      <c r="A22" s="2">
        <f t="shared" si="0"/>
        <v>25</v>
      </c>
      <c r="B22" s="5">
        <v>3</v>
      </c>
      <c r="C22" s="5">
        <v>3</v>
      </c>
      <c r="D22" s="5">
        <f>SUM($C$20:C22)</f>
        <v>22</v>
      </c>
      <c r="E22" s="3">
        <v>-3</v>
      </c>
      <c r="G22" s="5"/>
      <c r="H22" s="5">
        <v>0</v>
      </c>
      <c r="I22" s="5">
        <v>19</v>
      </c>
      <c r="J22" s="5">
        <v>3</v>
      </c>
      <c r="K22" s="17">
        <f t="shared" si="1"/>
        <v>0.03</v>
      </c>
      <c r="L22" s="5"/>
      <c r="M22" s="5"/>
    </row>
    <row r="23" spans="1:13" x14ac:dyDescent="0.2">
      <c r="A23" s="2">
        <f t="shared" si="0"/>
        <v>31</v>
      </c>
      <c r="B23" s="5">
        <v>4</v>
      </c>
      <c r="C23" s="5">
        <v>6</v>
      </c>
      <c r="D23" s="5">
        <f>SUM($C$20:C23)</f>
        <v>28</v>
      </c>
      <c r="E23" s="3">
        <v>-6</v>
      </c>
      <c r="G23" s="5"/>
      <c r="H23" s="5">
        <v>0</v>
      </c>
      <c r="I23" s="5">
        <v>22</v>
      </c>
      <c r="J23" s="5">
        <v>6</v>
      </c>
      <c r="K23" s="17">
        <f t="shared" si="1"/>
        <v>0.06</v>
      </c>
      <c r="L23" s="5"/>
      <c r="M23" s="5"/>
    </row>
    <row r="24" spans="1:13" x14ac:dyDescent="0.2">
      <c r="A24" s="2">
        <f t="shared" si="0"/>
        <v>33</v>
      </c>
      <c r="B24" s="5">
        <v>5</v>
      </c>
      <c r="C24" s="5">
        <v>2</v>
      </c>
      <c r="D24" s="5">
        <f>SUM($C$20:C24)</f>
        <v>30</v>
      </c>
      <c r="E24" s="3">
        <v>-2</v>
      </c>
      <c r="G24" s="5"/>
      <c r="H24" s="5">
        <v>0</v>
      </c>
      <c r="I24" s="5">
        <v>28</v>
      </c>
      <c r="J24" s="5">
        <v>2</v>
      </c>
      <c r="K24" s="17">
        <f t="shared" si="1"/>
        <v>0.02</v>
      </c>
      <c r="L24" s="5"/>
      <c r="M24" s="5"/>
    </row>
    <row r="25" spans="1:13" x14ac:dyDescent="0.2">
      <c r="A25" s="2">
        <f t="shared" si="0"/>
        <v>43</v>
      </c>
      <c r="B25" s="5">
        <v>6</v>
      </c>
      <c r="C25" s="5">
        <v>10</v>
      </c>
      <c r="D25" s="5">
        <f>SUM($C$20:C25)</f>
        <v>40</v>
      </c>
      <c r="E25" s="3">
        <v>-10</v>
      </c>
      <c r="G25" s="5"/>
      <c r="H25" s="13">
        <v>0</v>
      </c>
      <c r="I25" s="13">
        <v>30</v>
      </c>
      <c r="J25" s="13">
        <v>10</v>
      </c>
      <c r="K25" s="18">
        <f t="shared" si="1"/>
        <v>0.1</v>
      </c>
      <c r="L25" s="5"/>
      <c r="M25" s="5"/>
    </row>
    <row r="26" spans="1:13" x14ac:dyDescent="0.2">
      <c r="A26" s="2">
        <f t="shared" si="0"/>
        <v>49</v>
      </c>
      <c r="B26" s="5">
        <v>7</v>
      </c>
      <c r="C26" s="5">
        <v>6</v>
      </c>
      <c r="D26" s="5">
        <f>SUM($C$20:C26)</f>
        <v>46</v>
      </c>
      <c r="E26" s="3">
        <v>-6</v>
      </c>
      <c r="G26" s="5"/>
      <c r="H26" s="13">
        <v>0</v>
      </c>
      <c r="I26" s="13">
        <v>40</v>
      </c>
      <c r="J26" s="13">
        <v>6</v>
      </c>
      <c r="K26" s="18">
        <f t="shared" si="1"/>
        <v>0.06</v>
      </c>
      <c r="L26" s="5"/>
      <c r="M26" s="5"/>
    </row>
    <row r="27" spans="1:13" x14ac:dyDescent="0.2">
      <c r="A27" s="2">
        <f t="shared" si="0"/>
        <v>57</v>
      </c>
      <c r="B27" s="5">
        <v>8</v>
      </c>
      <c r="C27" s="13">
        <v>8</v>
      </c>
      <c r="D27" s="13">
        <f>SUM($C$20:C27)</f>
        <v>54</v>
      </c>
      <c r="E27" s="14">
        <v>-8</v>
      </c>
      <c r="G27" s="5"/>
      <c r="H27" s="13">
        <v>0</v>
      </c>
      <c r="I27" s="13">
        <v>46</v>
      </c>
      <c r="J27" s="13">
        <v>8</v>
      </c>
      <c r="K27" s="18">
        <f t="shared" si="1"/>
        <v>0.08</v>
      </c>
      <c r="L27" s="5"/>
      <c r="M27" s="5"/>
    </row>
    <row r="28" spans="1:13" x14ac:dyDescent="0.2">
      <c r="A28" s="2">
        <f t="shared" si="0"/>
        <v>60</v>
      </c>
      <c r="B28" s="5">
        <v>9</v>
      </c>
      <c r="C28" s="5">
        <v>3</v>
      </c>
      <c r="D28" s="5">
        <f>SUM($C$20:C28)</f>
        <v>57</v>
      </c>
      <c r="E28" s="3">
        <v>-3</v>
      </c>
      <c r="G28" s="5"/>
      <c r="H28" s="13">
        <v>0</v>
      </c>
      <c r="I28" s="13">
        <v>54</v>
      </c>
      <c r="J28" s="13">
        <v>3</v>
      </c>
      <c r="K28" s="18">
        <f t="shared" si="1"/>
        <v>0.03</v>
      </c>
      <c r="L28" s="5"/>
      <c r="M28" s="5"/>
    </row>
    <row r="29" spans="1:13" x14ac:dyDescent="0.2">
      <c r="A29" s="2">
        <f t="shared" si="0"/>
        <v>62</v>
      </c>
      <c r="B29" s="5">
        <v>10</v>
      </c>
      <c r="C29" s="5">
        <v>2</v>
      </c>
      <c r="D29" s="5">
        <f>SUM($C$20:C29)</f>
        <v>59</v>
      </c>
      <c r="E29" s="3">
        <v>-2</v>
      </c>
      <c r="G29" s="5"/>
      <c r="H29" s="5">
        <v>0</v>
      </c>
      <c r="I29" s="5">
        <v>57</v>
      </c>
      <c r="J29" s="5">
        <v>2</v>
      </c>
      <c r="K29" s="17">
        <f t="shared" si="1"/>
        <v>0.02</v>
      </c>
      <c r="L29" s="5"/>
      <c r="M29" s="5"/>
    </row>
    <row r="30" spans="1:13" x14ac:dyDescent="0.2">
      <c r="A30" s="2">
        <f t="shared" si="0"/>
        <v>62</v>
      </c>
      <c r="B30" s="5">
        <v>11</v>
      </c>
      <c r="C30" s="3">
        <v>59</v>
      </c>
      <c r="D30" s="5">
        <f>D29</f>
        <v>59</v>
      </c>
      <c r="E30" s="3">
        <v>59</v>
      </c>
      <c r="G30" s="5"/>
      <c r="H30" s="5">
        <v>59</v>
      </c>
      <c r="I30" s="5">
        <v>0</v>
      </c>
      <c r="J30" s="5">
        <v>0</v>
      </c>
      <c r="K30" s="17">
        <f>H30/100</f>
        <v>0.59</v>
      </c>
      <c r="L30" s="5"/>
      <c r="M30" s="5"/>
    </row>
    <row r="31" spans="1:13" x14ac:dyDescent="0.2">
      <c r="A31" s="9" t="s">
        <v>10</v>
      </c>
      <c r="G31" s="5"/>
      <c r="H31" s="5"/>
      <c r="I31" s="5"/>
      <c r="J31" s="5"/>
      <c r="K31" s="5"/>
      <c r="L31" s="5"/>
      <c r="M31" s="5"/>
    </row>
    <row r="32" spans="1:13" x14ac:dyDescent="0.2">
      <c r="A32" s="6" t="s">
        <v>1</v>
      </c>
      <c r="B32" s="5" t="s">
        <v>11</v>
      </c>
      <c r="C32" s="5" t="s">
        <v>12</v>
      </c>
      <c r="G32" s="5"/>
      <c r="H32" s="5"/>
      <c r="I32" s="5"/>
      <c r="J32" s="5"/>
      <c r="K32" s="5"/>
      <c r="L32" s="5"/>
      <c r="M32" s="5"/>
    </row>
    <row r="33" spans="1:3" x14ac:dyDescent="0.2">
      <c r="A33" s="12">
        <v>1.32</v>
      </c>
      <c r="B33" s="5">
        <f t="shared" ref="B33:B43" si="2">D20</f>
        <v>16</v>
      </c>
      <c r="C33" s="10">
        <v>0.35</v>
      </c>
    </row>
    <row r="34" spans="1:3" x14ac:dyDescent="0.2">
      <c r="A34" s="6">
        <f t="shared" ref="A34:A43" si="3">A33+1</f>
        <v>2.3200000000000003</v>
      </c>
      <c r="B34" s="5">
        <f t="shared" si="2"/>
        <v>19</v>
      </c>
      <c r="C34" s="5">
        <f t="shared" ref="C34:C42" si="4">$C$33</f>
        <v>0.35</v>
      </c>
    </row>
    <row r="35" spans="1:3" x14ac:dyDescent="0.2">
      <c r="A35" s="6">
        <f t="shared" si="3"/>
        <v>3.3200000000000003</v>
      </c>
      <c r="B35" s="5">
        <f t="shared" si="2"/>
        <v>22</v>
      </c>
      <c r="C35" s="5">
        <f t="shared" si="4"/>
        <v>0.35</v>
      </c>
    </row>
    <row r="36" spans="1:3" x14ac:dyDescent="0.2">
      <c r="A36" s="6">
        <f t="shared" si="3"/>
        <v>4.32</v>
      </c>
      <c r="B36" s="5">
        <f t="shared" si="2"/>
        <v>28</v>
      </c>
      <c r="C36" s="5">
        <f t="shared" si="4"/>
        <v>0.35</v>
      </c>
    </row>
    <row r="37" spans="1:3" x14ac:dyDescent="0.2">
      <c r="A37" s="6">
        <f t="shared" si="3"/>
        <v>5.32</v>
      </c>
      <c r="B37" s="5">
        <f t="shared" si="2"/>
        <v>30</v>
      </c>
      <c r="C37" s="5">
        <f t="shared" si="4"/>
        <v>0.35</v>
      </c>
    </row>
    <row r="38" spans="1:3" x14ac:dyDescent="0.2">
      <c r="A38" s="6">
        <f t="shared" si="3"/>
        <v>6.32</v>
      </c>
      <c r="B38" s="5">
        <f t="shared" si="2"/>
        <v>40</v>
      </c>
      <c r="C38" s="5">
        <f t="shared" si="4"/>
        <v>0.35</v>
      </c>
    </row>
    <row r="39" spans="1:3" x14ac:dyDescent="0.2">
      <c r="A39" s="6">
        <f t="shared" si="3"/>
        <v>7.32</v>
      </c>
      <c r="B39" s="5">
        <f t="shared" si="2"/>
        <v>46</v>
      </c>
      <c r="C39" s="5">
        <f t="shared" si="4"/>
        <v>0.35</v>
      </c>
    </row>
    <row r="40" spans="1:3" x14ac:dyDescent="0.2">
      <c r="A40" s="6">
        <f t="shared" si="3"/>
        <v>8.32</v>
      </c>
      <c r="B40" s="5">
        <f t="shared" si="2"/>
        <v>54</v>
      </c>
      <c r="C40" s="5">
        <f t="shared" si="4"/>
        <v>0.35</v>
      </c>
    </row>
    <row r="41" spans="1:3" x14ac:dyDescent="0.2">
      <c r="A41" s="6">
        <f t="shared" si="3"/>
        <v>9.32</v>
      </c>
      <c r="B41" s="5">
        <f t="shared" si="2"/>
        <v>57</v>
      </c>
      <c r="C41" s="5">
        <f t="shared" si="4"/>
        <v>0.35</v>
      </c>
    </row>
    <row r="42" spans="1:3" x14ac:dyDescent="0.2">
      <c r="A42" s="6">
        <f t="shared" si="3"/>
        <v>10.32</v>
      </c>
      <c r="B42" s="5">
        <f t="shared" si="2"/>
        <v>59</v>
      </c>
      <c r="C42" s="5">
        <f t="shared" si="4"/>
        <v>0.35</v>
      </c>
    </row>
    <row r="43" spans="1:3" x14ac:dyDescent="0.2">
      <c r="A43" s="6">
        <f t="shared" si="3"/>
        <v>11.32</v>
      </c>
      <c r="B43" s="5">
        <f t="shared" si="2"/>
        <v>59</v>
      </c>
      <c r="C43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"/>
  <sheetViews>
    <sheetView workbookViewId="0"/>
  </sheetViews>
  <sheetFormatPr defaultRowHeight="12.75" x14ac:dyDescent="0.2"/>
  <cols>
    <col min="1" max="1" width="27" bestFit="1" customWidth="1"/>
    <col min="2" max="2" width="6.42578125" bestFit="1" customWidth="1"/>
    <col min="3" max="3" width="3.85546875" customWidth="1"/>
  </cols>
  <sheetData>
    <row r="1" spans="1:10" x14ac:dyDescent="0.2">
      <c r="A1" t="s">
        <v>40</v>
      </c>
      <c r="B1" s="23">
        <v>6.2E-2</v>
      </c>
      <c r="C1" s="23"/>
    </row>
    <row r="2" spans="1:10" ht="15.75" x14ac:dyDescent="0.25">
      <c r="A2" t="s">
        <v>41</v>
      </c>
      <c r="B2" s="23">
        <v>1.3000000000000001E-2</v>
      </c>
      <c r="C2" s="23"/>
      <c r="D2" s="81" t="s">
        <v>51</v>
      </c>
      <c r="E2" s="81"/>
      <c r="F2" s="81"/>
      <c r="G2" s="81"/>
      <c r="H2" s="81"/>
      <c r="I2" s="81"/>
      <c r="J2" s="81"/>
    </row>
    <row r="3" spans="1:10" x14ac:dyDescent="0.2">
      <c r="A3" t="s">
        <v>50</v>
      </c>
      <c r="B3" s="23">
        <v>2.2000000000000002E-2</v>
      </c>
      <c r="C3" s="23"/>
    </row>
  </sheetData>
  <mergeCells count="1">
    <mergeCell ref="D2: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N1:AP43"/>
  <sheetViews>
    <sheetView showGridLines="0" workbookViewId="0"/>
  </sheetViews>
  <sheetFormatPr defaultRowHeight="12.75" x14ac:dyDescent="0.2"/>
  <cols>
    <col min="1" max="11" width="9.140625" style="1"/>
    <col min="12" max="12" width="4.42578125" style="1" customWidth="1"/>
    <col min="13" max="13" width="9.140625" style="1"/>
    <col min="14" max="14" width="18.5703125" style="2" bestFit="1" customWidth="1"/>
    <col min="15" max="15" width="12" style="1" customWidth="1"/>
    <col min="16" max="16" width="9.42578125" style="1" bestFit="1" customWidth="1"/>
    <col min="17" max="17" width="20.28515625" style="1" bestFit="1" customWidth="1"/>
    <col min="18" max="18" width="8.7109375" style="1" bestFit="1" customWidth="1"/>
    <col min="19" max="25" width="7.85546875" style="1" bestFit="1" customWidth="1"/>
    <col min="26" max="26" width="6.42578125" style="1" bestFit="1" customWidth="1"/>
    <col min="27" max="27" width="16.140625" style="1" bestFit="1" customWidth="1"/>
    <col min="28" max="30" width="9.140625" style="1"/>
    <col min="43" max="16384" width="9.140625" style="1"/>
  </cols>
  <sheetData>
    <row r="1" spans="14:28" x14ac:dyDescent="0.2">
      <c r="N1" s="2">
        <v>0</v>
      </c>
      <c r="O1" s="5">
        <v>0</v>
      </c>
      <c r="P1" s="5">
        <v>0</v>
      </c>
      <c r="Q1" s="5">
        <v>0</v>
      </c>
      <c r="R1" s="5">
        <v>0</v>
      </c>
      <c r="S1" s="5">
        <v>0</v>
      </c>
      <c r="T1" s="5">
        <v>0</v>
      </c>
      <c r="U1" s="5">
        <v>0</v>
      </c>
      <c r="V1" s="5">
        <v>0</v>
      </c>
      <c r="W1" s="5">
        <v>0</v>
      </c>
      <c r="X1" s="5">
        <v>0</v>
      </c>
      <c r="Y1" s="5">
        <v>0</v>
      </c>
      <c r="Z1" s="5" t="s">
        <v>8</v>
      </c>
    </row>
    <row r="2" spans="14:28" ht="15.75" x14ac:dyDescent="0.25">
      <c r="N2" s="15" t="s">
        <v>24</v>
      </c>
      <c r="O2" s="3">
        <v>0</v>
      </c>
      <c r="P2" s="5">
        <v>12</v>
      </c>
      <c r="Q2" s="5">
        <v>1.2</v>
      </c>
      <c r="R2" s="5">
        <v>1.5</v>
      </c>
      <c r="S2" s="5">
        <v>2.2999999999999998</v>
      </c>
      <c r="T2" s="5">
        <v>0.6</v>
      </c>
      <c r="U2" s="5">
        <v>1.2</v>
      </c>
      <c r="V2" s="5">
        <v>1.4</v>
      </c>
      <c r="W2" s="5">
        <v>0.8</v>
      </c>
      <c r="X2" s="5">
        <v>1.9</v>
      </c>
      <c r="Y2" s="5">
        <v>1.1000000000000001</v>
      </c>
      <c r="Z2" s="19">
        <f>P2</f>
        <v>12</v>
      </c>
      <c r="AB2" s="20" t="s">
        <v>27</v>
      </c>
    </row>
    <row r="3" spans="14:28" ht="15.75" x14ac:dyDescent="0.25">
      <c r="N3" s="15">
        <v>1</v>
      </c>
      <c r="O3" s="3">
        <v>0.5</v>
      </c>
      <c r="P3" s="5">
        <f>SUM(O4:$O$9)</f>
        <v>11.5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19">
        <f>O3</f>
        <v>0.5</v>
      </c>
      <c r="AB3" s="20" t="s">
        <v>28</v>
      </c>
    </row>
    <row r="4" spans="14:28" ht="15.75" x14ac:dyDescent="0.25">
      <c r="N4" s="15">
        <v>2</v>
      </c>
      <c r="O4" s="3">
        <v>1.7</v>
      </c>
      <c r="P4" s="5">
        <f>SUM(O5:$O$9)</f>
        <v>9.8000000000000007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19">
        <f t="shared" ref="Z4:Z9" si="0">O4</f>
        <v>1.7</v>
      </c>
      <c r="AB4" s="20" t="s">
        <v>29</v>
      </c>
    </row>
    <row r="5" spans="14:28" ht="15.75" x14ac:dyDescent="0.25">
      <c r="N5" s="15">
        <v>3</v>
      </c>
      <c r="O5" s="3">
        <v>0.8</v>
      </c>
      <c r="P5" s="5">
        <f>SUM(O6:$O$9)</f>
        <v>9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19">
        <f t="shared" si="0"/>
        <v>0.8</v>
      </c>
      <c r="AB5" s="20" t="s">
        <v>32</v>
      </c>
    </row>
    <row r="6" spans="14:28" ht="15.75" x14ac:dyDescent="0.25">
      <c r="N6" s="15">
        <v>4</v>
      </c>
      <c r="O6" s="3">
        <v>0.6</v>
      </c>
      <c r="P6" s="5">
        <f>SUM(O7:$O$9)</f>
        <v>8.4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19">
        <f t="shared" si="0"/>
        <v>0.6</v>
      </c>
      <c r="AB6" s="20" t="s">
        <v>31</v>
      </c>
    </row>
    <row r="7" spans="14:28" ht="15.75" x14ac:dyDescent="0.25">
      <c r="N7" s="15">
        <v>5</v>
      </c>
      <c r="O7" s="3">
        <v>2.6</v>
      </c>
      <c r="P7" s="5">
        <f>SUM(O8:$O$9)</f>
        <v>5.8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19">
        <f t="shared" si="0"/>
        <v>2.6</v>
      </c>
      <c r="AB7" s="20" t="s">
        <v>30</v>
      </c>
    </row>
    <row r="8" spans="14:28" ht="15.75" x14ac:dyDescent="0.25">
      <c r="N8" s="15">
        <v>6</v>
      </c>
      <c r="O8" s="3">
        <v>1.3</v>
      </c>
      <c r="P8" s="5">
        <f>SUM(O9:$O$9)</f>
        <v>4.5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19">
        <f t="shared" si="0"/>
        <v>1.3</v>
      </c>
      <c r="AB8" s="20" t="s">
        <v>33</v>
      </c>
    </row>
    <row r="9" spans="14:28" ht="15.75" x14ac:dyDescent="0.25">
      <c r="N9" s="4" t="s">
        <v>25</v>
      </c>
      <c r="O9" s="3">
        <v>4.5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19">
        <f t="shared" si="0"/>
        <v>4.5</v>
      </c>
      <c r="AB9" s="20" t="s">
        <v>34</v>
      </c>
    </row>
    <row r="10" spans="14:28" ht="15.75" x14ac:dyDescent="0.25">
      <c r="AB10" s="20" t="s">
        <v>35</v>
      </c>
    </row>
    <row r="15" spans="14:28" x14ac:dyDescent="0.2">
      <c r="AA15" s="22" t="s">
        <v>25</v>
      </c>
      <c r="AB15" s="22">
        <v>4.5</v>
      </c>
    </row>
    <row r="16" spans="14:28" x14ac:dyDescent="0.2">
      <c r="T16" s="5"/>
      <c r="U16" s="5"/>
      <c r="V16" s="5"/>
      <c r="W16" s="5"/>
      <c r="X16" s="5"/>
      <c r="Y16" s="5"/>
      <c r="Z16" s="5"/>
      <c r="AA16" s="22" t="s">
        <v>39</v>
      </c>
      <c r="AB16" s="22">
        <v>7.1</v>
      </c>
    </row>
    <row r="17" spans="14:28" x14ac:dyDescent="0.2">
      <c r="T17" s="5"/>
      <c r="U17" s="5"/>
      <c r="V17" s="5"/>
      <c r="W17" s="5"/>
      <c r="X17" s="5"/>
      <c r="Y17" s="5"/>
      <c r="Z17" s="5"/>
      <c r="AA17" s="22" t="s">
        <v>38</v>
      </c>
      <c r="AB17" s="22">
        <v>7.7</v>
      </c>
    </row>
    <row r="18" spans="14:28" x14ac:dyDescent="0.2">
      <c r="N18" s="11">
        <v>0.6</v>
      </c>
      <c r="T18" s="5"/>
      <c r="U18" s="5"/>
      <c r="V18" s="5"/>
      <c r="W18" s="5"/>
      <c r="X18" s="5"/>
      <c r="Y18" s="5"/>
      <c r="Z18" s="5"/>
      <c r="AA18" s="22" t="s">
        <v>37</v>
      </c>
      <c r="AB18" s="22">
        <v>8.9</v>
      </c>
    </row>
    <row r="19" spans="14:28" x14ac:dyDescent="0.2">
      <c r="N19" s="2" t="s">
        <v>9</v>
      </c>
      <c r="O19" s="7" t="s">
        <v>3</v>
      </c>
      <c r="Q19" s="2" t="s">
        <v>26</v>
      </c>
      <c r="R19" s="7" t="s">
        <v>3</v>
      </c>
      <c r="T19" s="5"/>
      <c r="U19" s="5"/>
      <c r="V19" s="5"/>
      <c r="W19" s="5"/>
      <c r="Y19" s="5"/>
      <c r="Z19" s="5"/>
      <c r="AA19" s="22" t="s">
        <v>36</v>
      </c>
      <c r="AB19" s="22">
        <v>12</v>
      </c>
    </row>
    <row r="20" spans="14:28" x14ac:dyDescent="0.2">
      <c r="N20" s="2">
        <f>SUM(O3:$O$9)+$N$18</f>
        <v>12.6</v>
      </c>
      <c r="O20" s="15" t="s">
        <v>24</v>
      </c>
      <c r="Q20" s="2">
        <f>Q2/2</f>
        <v>0.6</v>
      </c>
      <c r="R20" s="1">
        <v>0.5</v>
      </c>
      <c r="T20" s="5"/>
      <c r="U20" s="5"/>
      <c r="V20" s="5"/>
      <c r="W20" s="5"/>
      <c r="Y20" s="5"/>
      <c r="Z20" s="5"/>
    </row>
    <row r="21" spans="14:28" x14ac:dyDescent="0.2">
      <c r="N21" s="2">
        <f>SUM(O3:$O$9)+$N$18</f>
        <v>12.6</v>
      </c>
      <c r="O21" s="15">
        <v>1</v>
      </c>
      <c r="Q21" s="2">
        <f>Q2+R2/2</f>
        <v>1.95</v>
      </c>
      <c r="R21" s="1">
        <v>0.5</v>
      </c>
      <c r="T21" s="5"/>
      <c r="U21" s="5"/>
      <c r="V21" s="5"/>
      <c r="W21" s="5"/>
      <c r="Y21" s="5"/>
      <c r="Z21" s="5"/>
    </row>
    <row r="22" spans="14:28" x14ac:dyDescent="0.2">
      <c r="N22" s="2">
        <f>SUM(O4:$O$9)+$N$18</f>
        <v>12.1</v>
      </c>
      <c r="O22" s="15">
        <v>2</v>
      </c>
      <c r="Q22" s="2">
        <f>SUM(Q2:R2)+S2/2</f>
        <v>3.85</v>
      </c>
      <c r="R22" s="1">
        <v>0.5</v>
      </c>
      <c r="T22" s="5"/>
      <c r="U22" s="5"/>
      <c r="V22" s="5"/>
      <c r="W22" s="5"/>
      <c r="Y22" s="5"/>
      <c r="Z22" s="5"/>
    </row>
    <row r="23" spans="14:28" x14ac:dyDescent="0.2">
      <c r="N23" s="2">
        <f>SUM(O5:$O$9)+$N$18</f>
        <v>10.4</v>
      </c>
      <c r="O23" s="15">
        <v>3</v>
      </c>
      <c r="Q23" s="2">
        <f>SUM(Q2:S2)+T2/2</f>
        <v>5.3</v>
      </c>
      <c r="R23" s="1">
        <v>0.5</v>
      </c>
      <c r="T23" s="5"/>
      <c r="U23" s="5"/>
      <c r="V23" s="5"/>
      <c r="W23" s="5"/>
      <c r="Y23" s="5"/>
      <c r="Z23" s="5"/>
    </row>
    <row r="24" spans="14:28" x14ac:dyDescent="0.2">
      <c r="N24" s="2">
        <f>SUM(O6:$O$9)+$N$18</f>
        <v>9.6</v>
      </c>
      <c r="O24" s="15">
        <v>4</v>
      </c>
      <c r="Q24" s="2">
        <f>SUM(Q2:T2)+U2/2</f>
        <v>6.1999999999999993</v>
      </c>
      <c r="R24" s="1">
        <v>0.5</v>
      </c>
      <c r="T24" s="5"/>
      <c r="U24" s="5"/>
      <c r="V24" s="5"/>
      <c r="W24" s="5"/>
      <c r="Y24" s="5"/>
      <c r="Z24" s="5"/>
    </row>
    <row r="25" spans="14:28" x14ac:dyDescent="0.2">
      <c r="N25" s="2">
        <f>SUM(O7:$O$9)+$N$18</f>
        <v>9</v>
      </c>
      <c r="O25" s="15">
        <v>5</v>
      </c>
      <c r="Q25" s="2">
        <f>SUM(Q2:U2)+V2/2</f>
        <v>7.5</v>
      </c>
      <c r="R25" s="1">
        <v>0.5</v>
      </c>
      <c r="T25" s="5"/>
      <c r="U25" s="5"/>
      <c r="V25" s="5"/>
      <c r="W25" s="5"/>
      <c r="Y25" s="5"/>
      <c r="Z25" s="5"/>
    </row>
    <row r="26" spans="14:28" x14ac:dyDescent="0.2">
      <c r="N26" s="2">
        <f>SUM(O8:$O$9)+$N$18</f>
        <v>6.3999999999999995</v>
      </c>
      <c r="O26" s="15">
        <v>6</v>
      </c>
      <c r="Q26" s="2">
        <f>SUM(Q2:V2)+W2/2</f>
        <v>8.6</v>
      </c>
      <c r="R26" s="1">
        <v>0.5</v>
      </c>
      <c r="T26" s="5"/>
      <c r="U26" s="5"/>
      <c r="V26" s="5"/>
      <c r="W26" s="5"/>
      <c r="Y26" s="5"/>
      <c r="Z26" s="5"/>
    </row>
    <row r="27" spans="14:28" x14ac:dyDescent="0.2">
      <c r="N27" s="21">
        <f>SUM(O9:$O$9)+$N$18</f>
        <v>5.0999999999999996</v>
      </c>
      <c r="O27" s="4" t="s">
        <v>25</v>
      </c>
      <c r="Q27" s="2">
        <f>SUM(Q2:W2)+X2/2</f>
        <v>9.9499999999999993</v>
      </c>
      <c r="R27" s="1">
        <v>0.5</v>
      </c>
      <c r="T27" s="5"/>
      <c r="U27" s="5"/>
      <c r="V27" s="5"/>
      <c r="W27" s="5"/>
      <c r="Y27" s="5"/>
      <c r="Z27" s="5"/>
    </row>
    <row r="28" spans="14:28" x14ac:dyDescent="0.2">
      <c r="O28" s="4"/>
      <c r="Q28" s="2">
        <f>SUM(Q2:X2)+Y2/2</f>
        <v>11.450000000000001</v>
      </c>
      <c r="R28" s="1">
        <v>0.5</v>
      </c>
      <c r="T28" s="5"/>
      <c r="U28" s="5"/>
      <c r="V28" s="5"/>
      <c r="W28" s="5"/>
      <c r="Y28" s="5"/>
      <c r="Z28" s="5"/>
    </row>
    <row r="29" spans="14:28" x14ac:dyDescent="0.2">
      <c r="O29" s="5"/>
      <c r="P29" s="5"/>
      <c r="Q29" s="5"/>
      <c r="R29" s="3"/>
      <c r="T29" s="8"/>
      <c r="U29" s="5"/>
      <c r="V29" s="5"/>
      <c r="W29" s="5"/>
      <c r="Y29" s="5"/>
      <c r="Z29" s="5"/>
    </row>
    <row r="30" spans="14:28" x14ac:dyDescent="0.2">
      <c r="O30" s="5"/>
      <c r="P30" s="3"/>
      <c r="Q30" s="5"/>
      <c r="R30" s="3"/>
      <c r="T30" s="8"/>
      <c r="U30" s="5"/>
      <c r="V30" s="5"/>
      <c r="W30" s="5"/>
      <c r="Y30" s="5"/>
      <c r="Z30" s="5"/>
    </row>
    <row r="31" spans="14:28" x14ac:dyDescent="0.2">
      <c r="N31" s="9" t="s">
        <v>10</v>
      </c>
      <c r="T31" s="5"/>
      <c r="U31" s="5"/>
      <c r="V31" s="5"/>
      <c r="W31" s="5"/>
      <c r="X31" s="5"/>
      <c r="Y31" s="5"/>
      <c r="Z31" s="5"/>
    </row>
    <row r="32" spans="14:28" x14ac:dyDescent="0.2">
      <c r="N32" s="6" t="s">
        <v>1</v>
      </c>
      <c r="O32" s="5" t="s">
        <v>11</v>
      </c>
      <c r="P32" s="5" t="s">
        <v>12</v>
      </c>
      <c r="T32" s="5"/>
      <c r="U32" s="5"/>
      <c r="V32" s="5"/>
      <c r="W32" s="5"/>
      <c r="X32" s="5"/>
      <c r="Y32" s="5"/>
      <c r="Z32" s="5"/>
    </row>
    <row r="33" spans="14:16" x14ac:dyDescent="0.2">
      <c r="N33" s="12">
        <v>1.25</v>
      </c>
      <c r="O33" s="5">
        <f>P2</f>
        <v>12</v>
      </c>
      <c r="P33" s="10">
        <v>0.48</v>
      </c>
    </row>
    <row r="34" spans="14:16" x14ac:dyDescent="0.2">
      <c r="N34" s="6">
        <f t="shared" ref="N34:N40" si="1">N33+1</f>
        <v>2.25</v>
      </c>
      <c r="O34" s="5">
        <f t="shared" ref="O34:O40" si="2">P3</f>
        <v>11.5</v>
      </c>
      <c r="P34" s="5">
        <f>$P$33</f>
        <v>0.48</v>
      </c>
    </row>
    <row r="35" spans="14:16" x14ac:dyDescent="0.2">
      <c r="N35" s="6">
        <f t="shared" si="1"/>
        <v>3.25</v>
      </c>
      <c r="O35" s="5">
        <f t="shared" si="2"/>
        <v>9.8000000000000007</v>
      </c>
      <c r="P35" s="5">
        <f t="shared" ref="P35:P40" si="3">$P$33</f>
        <v>0.48</v>
      </c>
    </row>
    <row r="36" spans="14:16" x14ac:dyDescent="0.2">
      <c r="N36" s="6">
        <f t="shared" si="1"/>
        <v>4.25</v>
      </c>
      <c r="O36" s="5">
        <f t="shared" si="2"/>
        <v>9</v>
      </c>
      <c r="P36" s="5">
        <f t="shared" si="3"/>
        <v>0.48</v>
      </c>
    </row>
    <row r="37" spans="14:16" x14ac:dyDescent="0.2">
      <c r="N37" s="6">
        <f t="shared" si="1"/>
        <v>5.25</v>
      </c>
      <c r="O37" s="5">
        <f t="shared" si="2"/>
        <v>8.4</v>
      </c>
      <c r="P37" s="5">
        <f t="shared" si="3"/>
        <v>0.48</v>
      </c>
    </row>
    <row r="38" spans="14:16" x14ac:dyDescent="0.2">
      <c r="N38" s="6">
        <f t="shared" si="1"/>
        <v>6.25</v>
      </c>
      <c r="O38" s="5">
        <f t="shared" si="2"/>
        <v>5.8</v>
      </c>
      <c r="P38" s="5">
        <f t="shared" si="3"/>
        <v>0.48</v>
      </c>
    </row>
    <row r="39" spans="14:16" x14ac:dyDescent="0.2">
      <c r="N39" s="6">
        <f t="shared" si="1"/>
        <v>7.25</v>
      </c>
      <c r="O39" s="5">
        <f t="shared" si="2"/>
        <v>4.5</v>
      </c>
      <c r="P39" s="5">
        <f t="shared" si="3"/>
        <v>0.48</v>
      </c>
    </row>
    <row r="40" spans="14:16" x14ac:dyDescent="0.2">
      <c r="N40" s="6">
        <f t="shared" si="1"/>
        <v>8.25</v>
      </c>
      <c r="O40" s="5">
        <f t="shared" si="2"/>
        <v>0</v>
      </c>
      <c r="P40" s="5">
        <f t="shared" si="3"/>
        <v>0.48</v>
      </c>
    </row>
    <row r="41" spans="14:16" x14ac:dyDescent="0.2">
      <c r="N41" s="6"/>
      <c r="O41" s="5"/>
      <c r="P41" s="5"/>
    </row>
    <row r="42" spans="14:16" x14ac:dyDescent="0.2">
      <c r="N42" s="6"/>
      <c r="O42" s="5"/>
      <c r="P42" s="5"/>
    </row>
    <row r="43" spans="14:16" x14ac:dyDescent="0.2">
      <c r="N43" s="6"/>
      <c r="O43" s="5"/>
      <c r="P43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9"/>
  <sheetViews>
    <sheetView topLeftCell="C1" workbookViewId="0">
      <selection activeCell="L28" sqref="L28"/>
    </sheetView>
  </sheetViews>
  <sheetFormatPr defaultRowHeight="12.75" x14ac:dyDescent="0.2"/>
  <cols>
    <col min="1" max="1" width="26.42578125" bestFit="1" customWidth="1"/>
    <col min="2" max="2" width="3" bestFit="1" customWidth="1"/>
    <col min="3" max="3" width="32" bestFit="1" customWidth="1"/>
  </cols>
  <sheetData>
    <row r="2" spans="1:15" ht="15.75" customHeight="1" x14ac:dyDescent="0.25">
      <c r="D2" s="80" t="s">
        <v>62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2">
      <c r="A3" t="s">
        <v>63</v>
      </c>
      <c r="B3">
        <v>4</v>
      </c>
      <c r="C3" t="str">
        <f t="shared" ref="C3:C8" si="0">A3&amp;", "&amp;B3&amp;"%"</f>
        <v>geen gegevens, 4%</v>
      </c>
    </row>
    <row r="4" spans="1:15" x14ac:dyDescent="0.2">
      <c r="A4" t="s">
        <v>64</v>
      </c>
      <c r="B4">
        <v>37</v>
      </c>
      <c r="C4" t="str">
        <f t="shared" si="0"/>
        <v>overgenomen van concurrentie, 37%</v>
      </c>
    </row>
    <row r="5" spans="1:15" x14ac:dyDescent="0.2">
      <c r="A5" t="s">
        <v>65</v>
      </c>
      <c r="B5">
        <v>71</v>
      </c>
      <c r="C5" t="str">
        <f t="shared" si="0"/>
        <v>maakt geen reis, 71%</v>
      </c>
    </row>
    <row r="6" spans="1:15" x14ac:dyDescent="0.2">
      <c r="A6" t="s">
        <v>66</v>
      </c>
      <c r="B6">
        <v>15</v>
      </c>
      <c r="C6" t="str">
        <f t="shared" si="0"/>
        <v>neemt de auto, 15%</v>
      </c>
    </row>
    <row r="7" spans="1:15" x14ac:dyDescent="0.2">
      <c r="A7" t="s">
        <v>67</v>
      </c>
      <c r="B7">
        <v>6</v>
      </c>
      <c r="C7" t="str">
        <f t="shared" si="0"/>
        <v>neemt de trein, 6%</v>
      </c>
    </row>
    <row r="8" spans="1:15" x14ac:dyDescent="0.2">
      <c r="A8" t="s">
        <v>68</v>
      </c>
      <c r="B8">
        <v>8</v>
      </c>
      <c r="C8" t="str">
        <f t="shared" si="0"/>
        <v>anderen, 8%</v>
      </c>
    </row>
    <row r="9" spans="1:15" x14ac:dyDescent="0.2">
      <c r="C9" t="s">
        <v>69</v>
      </c>
    </row>
  </sheetData>
  <mergeCells count="1">
    <mergeCell ref="D2:O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"/>
  <sheetViews>
    <sheetView showGridLines="0" workbookViewId="0">
      <selection activeCell="M9" sqref="M9"/>
    </sheetView>
  </sheetViews>
  <sheetFormatPr defaultRowHeight="12.75" x14ac:dyDescent="0.2"/>
  <cols>
    <col min="1" max="1" width="14.5703125" bestFit="1" customWidth="1"/>
    <col min="2" max="2" width="6.85546875" customWidth="1"/>
    <col min="3" max="3" width="5" bestFit="1" customWidth="1"/>
    <col min="4" max="4" width="5.28515625" customWidth="1"/>
  </cols>
  <sheetData>
    <row r="1" spans="1:11" ht="15.75" x14ac:dyDescent="0.25">
      <c r="B1">
        <v>2000</v>
      </c>
      <c r="C1">
        <v>2010</v>
      </c>
      <c r="D1" s="23"/>
      <c r="E1" s="80" t="s">
        <v>45</v>
      </c>
      <c r="F1" s="81"/>
      <c r="G1" s="81"/>
      <c r="H1" s="81"/>
      <c r="I1" s="81"/>
      <c r="J1" s="81"/>
      <c r="K1" s="81"/>
    </row>
    <row r="2" spans="1:11" x14ac:dyDescent="0.2">
      <c r="A2" t="s">
        <v>46</v>
      </c>
      <c r="B2">
        <v>0.05</v>
      </c>
      <c r="C2">
        <v>0.25</v>
      </c>
      <c r="D2" s="23"/>
    </row>
    <row r="3" spans="1:11" x14ac:dyDescent="0.2">
      <c r="A3" t="s">
        <v>47</v>
      </c>
      <c r="B3">
        <v>0.2</v>
      </c>
      <c r="C3">
        <v>0.15</v>
      </c>
    </row>
    <row r="4" spans="1:11" x14ac:dyDescent="0.2">
      <c r="A4" t="s">
        <v>48</v>
      </c>
      <c r="B4">
        <v>0.75</v>
      </c>
      <c r="C4">
        <v>0.6</v>
      </c>
    </row>
    <row r="14" spans="1:11" x14ac:dyDescent="0.2">
      <c r="C14" t="str">
        <f>IF(COUNT(A14:B14)=0,"",C13+A14-B14)</f>
        <v/>
      </c>
    </row>
  </sheetData>
  <mergeCells count="1">
    <mergeCell ref="E1:K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voorw opmk</vt:lpstr>
      <vt:lpstr>Dynamische grafiek</vt:lpstr>
      <vt:lpstr>Database crime</vt:lpstr>
      <vt:lpstr>Horizontale staven</vt:lpstr>
      <vt:lpstr>Oplopende trap</vt:lpstr>
      <vt:lpstr>Dikke staven</vt:lpstr>
      <vt:lpstr>Dubbele grafiek</vt:lpstr>
      <vt:lpstr>Taart met staaf</vt:lpstr>
      <vt:lpstr>2 staven</vt:lpstr>
      <vt:lpstr>Vraag &amp; aanbod</vt:lpstr>
      <vt:lpstr>Kubus</vt:lpstr>
      <vt:lpstr>Grafiek Vacature</vt:lpstr>
      <vt:lpstr>Grafiek Verkiezingen</vt:lpstr>
      <vt:lpstr>charts chart</vt:lpstr>
      <vt:lpstr>RMX_1</vt:lpstr>
      <vt:lpstr>RMX_2</vt:lpstr>
      <vt:lpstr>RMX_3</vt:lpstr>
      <vt:lpstr>RMY_1</vt:lpstr>
      <vt:lpstr>RMY_2</vt:lpstr>
      <vt:lpstr>RMY_3</vt:lpstr>
      <vt:lpstr>RMZ_1</vt:lpstr>
      <vt:lpstr>RMZ_2</vt:lpstr>
      <vt:lpstr>RMZ_3</vt:lpstr>
      <vt:lpstr>ScrollVal</vt:lpstr>
      <vt:lpstr>SeriesVal</vt:lpstr>
      <vt:lpstr>XCOS</vt:lpstr>
      <vt:lpstr>XROTATE</vt:lpstr>
      <vt:lpstr>XSIN</vt:lpstr>
      <vt:lpstr>YCOS</vt:lpstr>
      <vt:lpstr>YROTATE</vt:lpstr>
      <vt:lpstr>YSIN</vt:lpstr>
      <vt:lpstr>ZCOS</vt:lpstr>
      <vt:lpstr>ZoomVal</vt:lpstr>
      <vt:lpstr>ZROTATE</vt:lpstr>
      <vt:lpstr>ZSIN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Professionele grafieken</dc:title>
  <dc:creator>Wim Gielis</dc:creator>
  <cp:lastModifiedBy>Wim Gielis</cp:lastModifiedBy>
  <dcterms:created xsi:type="dcterms:W3CDTF">2006-04-30T16:42:20Z</dcterms:created>
  <dcterms:modified xsi:type="dcterms:W3CDTF">2014-01-02T12:51:12Z</dcterms:modified>
</cp:coreProperties>
</file>