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120" windowWidth="27795" windowHeight="12330"/>
  </bookViews>
  <sheets>
    <sheet name="Cadeaus" sheetId="1" r:id="rId1"/>
  </sheets>
  <definedNames>
    <definedName name="basisbedrag">Cadeaus!$B$1</definedName>
    <definedName name="namen" localSheetId="0">Cadeaus!$A$5:$A$10</definedName>
  </definedNames>
  <calcPr calcId="125725"/>
</workbook>
</file>

<file path=xl/calcChain.xml><?xml version="1.0" encoding="utf-8"?>
<calcChain xmlns="http://schemas.openxmlformats.org/spreadsheetml/2006/main">
  <c r="B14" i="1" a="1"/>
  <c r="E14" s="1"/>
  <c r="A15" a="1"/>
  <c r="A20" s="1"/>
  <c r="G27"/>
  <c r="G28"/>
  <c r="G29"/>
  <c r="G30"/>
  <c r="G31"/>
  <c r="G32"/>
  <c r="G33"/>
  <c r="G34"/>
  <c r="G26"/>
  <c r="K5" a="1"/>
  <c r="K7" s="1"/>
  <c r="H5" a="1"/>
  <c r="H7" s="1"/>
  <c r="E5" a="1"/>
  <c r="E7" s="1"/>
  <c r="I6"/>
  <c r="I7"/>
  <c r="I8"/>
  <c r="I9"/>
  <c r="I10"/>
  <c r="I5"/>
  <c r="F6"/>
  <c r="F7"/>
  <c r="F8"/>
  <c r="F9"/>
  <c r="F10"/>
  <c r="F5"/>
  <c r="J14" l="1"/>
  <c r="G20"/>
  <c r="C14"/>
  <c r="A17"/>
  <c r="A16"/>
  <c r="A15"/>
  <c r="F14"/>
  <c r="B14"/>
  <c r="A19"/>
  <c r="A18"/>
  <c r="G14"/>
  <c r="D14"/>
  <c r="E9"/>
  <c r="E6"/>
  <c r="E8"/>
  <c r="H5"/>
  <c r="H10"/>
  <c r="H9"/>
  <c r="E10"/>
  <c r="E5"/>
  <c r="H6"/>
  <c r="K8"/>
  <c r="K6"/>
  <c r="K10"/>
  <c r="K5"/>
  <c r="K9"/>
  <c r="H8"/>
  <c r="B9"/>
  <c r="B10"/>
  <c r="C10" s="1"/>
  <c r="B5"/>
  <c r="B6"/>
  <c r="L7"/>
  <c r="B7"/>
  <c r="E18" l="1"/>
  <c r="B15"/>
  <c r="F19"/>
  <c r="C16"/>
  <c r="D17"/>
  <c r="B8"/>
  <c r="C8" s="1"/>
  <c r="H18" s="1"/>
  <c r="C6"/>
  <c r="H16" s="1"/>
  <c r="C5"/>
  <c r="C7"/>
  <c r="C9"/>
  <c r="L9"/>
  <c r="L5"/>
  <c r="L8"/>
  <c r="L6"/>
  <c r="L10"/>
  <c r="G3" l="1"/>
  <c r="B12" a="1"/>
  <c r="F12" s="1"/>
  <c r="E12" l="1"/>
  <c r="G12"/>
  <c r="B12"/>
  <c r="B16" s="1"/>
  <c r="D12"/>
  <c r="C12"/>
  <c r="C15" s="1"/>
  <c r="F22"/>
  <c r="D16" l="1"/>
  <c r="B17"/>
  <c r="D15"/>
  <c r="E15" s="1"/>
  <c r="C17"/>
  <c r="B18"/>
  <c r="G22"/>
  <c r="E16" l="1"/>
  <c r="F15"/>
  <c r="C18"/>
  <c r="B19"/>
  <c r="E17"/>
  <c r="G15"/>
  <c r="F16" l="1"/>
  <c r="F17" s="1"/>
  <c r="H15"/>
  <c r="C19"/>
  <c r="B20"/>
  <c r="D18"/>
  <c r="D22"/>
  <c r="F18" l="1"/>
  <c r="G18" s="1"/>
  <c r="G16"/>
  <c r="G17" s="1"/>
  <c r="H17" s="1"/>
  <c r="C20"/>
  <c r="C22" s="1"/>
  <c r="D19"/>
  <c r="B22"/>
  <c r="E19" l="1"/>
  <c r="G19"/>
  <c r="D20"/>
  <c r="E20" l="1"/>
  <c r="E22" s="1"/>
  <c r="H19"/>
  <c r="F20" l="1"/>
  <c r="H20" s="1"/>
  <c r="J20" l="1"/>
  <c r="J17"/>
  <c r="K17" s="1"/>
</calcChain>
</file>

<file path=xl/sharedStrings.xml><?xml version="1.0" encoding="utf-8"?>
<sst xmlns="http://schemas.openxmlformats.org/spreadsheetml/2006/main" count="74" uniqueCount="43">
  <si>
    <t>EXCESS...</t>
  </si>
  <si>
    <t>OVERZICHT</t>
  </si>
  <si>
    <t>TE KRIJGEN</t>
  </si>
  <si>
    <t>TE BETALEN</t>
  </si>
  <si>
    <t>Bedrag</t>
  </si>
  <si>
    <t>Winkel</t>
  </si>
  <si>
    <t>Object</t>
  </si>
  <si>
    <t>FNAC</t>
  </si>
  <si>
    <t>Twice as nice</t>
  </si>
  <si>
    <t>Omschrijving</t>
  </si>
  <si>
    <t>Persoon</t>
  </si>
  <si>
    <t>Betaald</t>
  </si>
  <si>
    <t>WINKELBETALINGEN</t>
  </si>
  <si>
    <t>Gever</t>
  </si>
  <si>
    <t>Ontvanger</t>
  </si>
  <si>
    <t>GELDBETALINGEN</t>
  </si>
  <si>
    <t>... BETAALT ...</t>
  </si>
  <si>
    <t>... AAN ...</t>
  </si>
  <si>
    <t>Datum</t>
  </si>
  <si>
    <t>WAARDE TERUGBETALINGEN</t>
  </si>
  <si>
    <t>AANTAL TERUGBETALINGEN</t>
  </si>
  <si>
    <t>NOG AAN TE KOPEN</t>
  </si>
  <si>
    <t>Peter</t>
  </si>
  <si>
    <t>Martine</t>
  </si>
  <si>
    <t>Tommy</t>
  </si>
  <si>
    <t>Elke</t>
  </si>
  <si>
    <t>Marcel</t>
  </si>
  <si>
    <t>Laurens</t>
  </si>
  <si>
    <t>WAARDE AANKOPEN</t>
  </si>
  <si>
    <t>Mediamarkt</t>
  </si>
  <si>
    <t>ICI Paris XL</t>
  </si>
  <si>
    <t>Pour Vous</t>
  </si>
  <si>
    <t>Voucher</t>
  </si>
  <si>
    <t>Hema</t>
  </si>
  <si>
    <t>Onderbroek</t>
  </si>
  <si>
    <t>Basisbedrag</t>
  </si>
  <si>
    <t>Supermarkt</t>
  </si>
  <si>
    <t>Fles Whiskey</t>
  </si>
  <si>
    <t>Krasloten</t>
  </si>
  <si>
    <t>Laptop etui</t>
  </si>
  <si>
    <t>Esprit</t>
  </si>
  <si>
    <t>Kledingbon</t>
  </si>
  <si>
    <t>Verschil</t>
  </si>
</sst>
</file>

<file path=xl/styles.xml><?xml version="1.0" encoding="utf-8"?>
<styleSheet xmlns="http://schemas.openxmlformats.org/spreadsheetml/2006/main">
  <numFmts count="5">
    <numFmt numFmtId="44" formatCode="_ &quot;€&quot;\ * #,##0.00_ ;_ &quot;€&quot;\ * \-#,##0.00_ ;_ &quot;€&quot;\ * &quot;-&quot;??_ ;_ @_ "/>
    <numFmt numFmtId="164" formatCode="_ &quot;€&quot;\ * #,##0.00_ ;_ &quot;€&quot;\ * \-#,##0.00_ ;\ ;_ @_ "/>
    <numFmt numFmtId="165" formatCode="d/m"/>
    <numFmt numFmtId="166" formatCode="_ &quot;€&quot;\ * #,##0.00_ ;_ &quot;€&quot;\ * \-#,##0.00_ ;_ &quot;€&quot;\ * 0.00_ ;_ @_ "/>
    <numFmt numFmtId="167" formatCode="\(0%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125">
        <bgColor rgb="FFFFFF00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44" fontId="0" fillId="0" borderId="0" xfId="1" applyFont="1"/>
    <xf numFmtId="0" fontId="0" fillId="2" borderId="0" xfId="0" applyFill="1"/>
    <xf numFmtId="44" fontId="0" fillId="0" borderId="0" xfId="0" applyNumberFormat="1"/>
    <xf numFmtId="0" fontId="0" fillId="0" borderId="0" xfId="0" applyFill="1"/>
    <xf numFmtId="44" fontId="0" fillId="0" borderId="0" xfId="1" applyFont="1" applyFill="1"/>
    <xf numFmtId="0" fontId="2" fillId="0" borderId="0" xfId="0" applyFont="1"/>
    <xf numFmtId="44" fontId="2" fillId="0" borderId="0" xfId="1" applyFont="1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5" fillId="0" borderId="0" xfId="0" applyFont="1"/>
    <xf numFmtId="165" fontId="0" fillId="0" borderId="0" xfId="0" applyNumberFormat="1"/>
    <xf numFmtId="166" fontId="0" fillId="0" borderId="0" xfId="1" applyNumberFormat="1" applyFont="1"/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quotePrefix="1"/>
    <xf numFmtId="164" fontId="0" fillId="0" borderId="0" xfId="0" applyNumberFormat="1"/>
    <xf numFmtId="44" fontId="0" fillId="0" borderId="1" xfId="1" applyFont="1" applyBorder="1"/>
    <xf numFmtId="44" fontId="0" fillId="0" borderId="2" xfId="1" applyFont="1" applyBorder="1"/>
    <xf numFmtId="164" fontId="0" fillId="3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3" xfId="1" applyNumberFormat="1" applyFont="1" applyFill="1" applyBorder="1"/>
    <xf numFmtId="164" fontId="0" fillId="0" borderId="4" xfId="1" applyNumberFormat="1" applyFont="1" applyFill="1" applyBorder="1"/>
    <xf numFmtId="164" fontId="0" fillId="3" borderId="5" xfId="1" applyNumberFormat="1" applyFont="1" applyFill="1" applyBorder="1"/>
    <xf numFmtId="44" fontId="8" fillId="0" borderId="1" xfId="1" quotePrefix="1" applyFont="1" applyBorder="1"/>
    <xf numFmtId="167" fontId="9" fillId="0" borderId="0" xfId="2" applyNumberFormat="1" applyFont="1" applyAlignment="1">
      <alignment horizontal="center"/>
    </xf>
    <xf numFmtId="0" fontId="10" fillId="0" borderId="0" xfId="0" applyFont="1"/>
    <xf numFmtId="165" fontId="10" fillId="0" borderId="0" xfId="0" applyNumberFormat="1" applyFont="1"/>
    <xf numFmtId="0" fontId="11" fillId="0" borderId="0" xfId="0" applyFont="1"/>
    <xf numFmtId="166" fontId="10" fillId="0" borderId="0" xfId="1" applyNumberFormat="1" applyFont="1"/>
    <xf numFmtId="0" fontId="0" fillId="0" borderId="7" xfId="0" applyBorder="1"/>
    <xf numFmtId="44" fontId="0" fillId="0" borderId="7" xfId="1" applyFont="1" applyBorder="1"/>
    <xf numFmtId="0" fontId="0" fillId="0" borderId="6" xfId="0" applyBorder="1"/>
    <xf numFmtId="0" fontId="0" fillId="0" borderId="9" xfId="0" applyBorder="1"/>
    <xf numFmtId="0" fontId="0" fillId="0" borderId="8" xfId="0" applyBorder="1"/>
    <xf numFmtId="0" fontId="0" fillId="0" borderId="10" xfId="0" applyFill="1" applyBorder="1"/>
    <xf numFmtId="0" fontId="8" fillId="0" borderId="11" xfId="0" quotePrefix="1" applyFont="1" applyBorder="1" applyAlignment="1">
      <alignment horizontal="center"/>
    </xf>
    <xf numFmtId="166" fontId="0" fillId="4" borderId="0" xfId="1" applyNumberFormat="1" applyFont="1" applyFill="1"/>
    <xf numFmtId="0" fontId="5" fillId="0" borderId="0" xfId="0" applyFont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right"/>
    </xf>
    <xf numFmtId="166" fontId="0" fillId="0" borderId="0" xfId="1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45"/>
  <sheetViews>
    <sheetView showGridLines="0" tabSelected="1" workbookViewId="0"/>
  </sheetViews>
  <sheetFormatPr defaultRowHeight="15"/>
  <cols>
    <col min="1" max="1" width="17.28515625" customWidth="1"/>
    <col min="2" max="7" width="9.5703125" customWidth="1"/>
    <col min="8" max="8" width="10.28515625" bestFit="1" customWidth="1"/>
    <col min="9" max="10" width="9.140625" customWidth="1"/>
    <col min="11" max="11" width="10.28515625" customWidth="1"/>
    <col min="12" max="12" width="9.5703125" bestFit="1" customWidth="1"/>
    <col min="13" max="14" width="9.140625" customWidth="1"/>
    <col min="15" max="15" width="9.5703125" bestFit="1" customWidth="1"/>
  </cols>
  <sheetData>
    <row r="1" spans="1:12">
      <c r="A1" t="s">
        <v>35</v>
      </c>
      <c r="B1" s="3">
        <v>10</v>
      </c>
    </row>
    <row r="2" spans="1:12">
      <c r="B2" s="3"/>
    </row>
    <row r="3" spans="1:12">
      <c r="A3" s="2" t="s">
        <v>1</v>
      </c>
      <c r="B3" s="2"/>
      <c r="C3" s="2"/>
      <c r="E3" s="2" t="s">
        <v>3</v>
      </c>
      <c r="F3" s="2"/>
      <c r="G3" s="14" t="str">
        <f>IF(OR(SUM(F5:F10)&lt;&gt;SUM(I5:I10),SUM(L5:L10)&lt;&gt;0),"FOUT","")</f>
        <v/>
      </c>
      <c r="H3" s="2" t="s">
        <v>2</v>
      </c>
      <c r="I3" s="2"/>
      <c r="K3" s="2" t="s">
        <v>21</v>
      </c>
      <c r="L3" s="2"/>
    </row>
    <row r="4" spans="1:12">
      <c r="A4" s="8" t="s">
        <v>10</v>
      </c>
      <c r="B4" s="8" t="s">
        <v>11</v>
      </c>
      <c r="C4" s="8" t="s">
        <v>42</v>
      </c>
      <c r="E4" s="9" t="s">
        <v>13</v>
      </c>
      <c r="F4" s="8" t="s">
        <v>4</v>
      </c>
      <c r="H4" s="9" t="s">
        <v>14</v>
      </c>
      <c r="I4" s="8" t="s">
        <v>4</v>
      </c>
      <c r="K4" s="9" t="s">
        <v>14</v>
      </c>
      <c r="L4" s="8" t="s">
        <v>4</v>
      </c>
    </row>
    <row r="5" spans="1:12">
      <c r="A5" t="s">
        <v>22</v>
      </c>
      <c r="B5" s="42">
        <f>SUMIF($A$26:$A$34,A5,$F$26:$F$34)+SUMIF($A$39:$A$41,A5,$C$39:$C$41)</f>
        <v>55</v>
      </c>
      <c r="C5" s="38">
        <f>B5-F5-SUMIF($B$39:$B$41,A5,$C$39:$C$41)</f>
        <v>5</v>
      </c>
      <c r="D5" s="16"/>
      <c r="E5" t="str">
        <f t="array" ref="E5:E10">namen</f>
        <v>Peter</v>
      </c>
      <c r="F5" s="13">
        <f>5*basisbedrag</f>
        <v>50</v>
      </c>
      <c r="H5" t="str">
        <f t="array" ref="H5:H10">namen</f>
        <v>Peter</v>
      </c>
      <c r="I5" s="13">
        <f>5*basisbedrag</f>
        <v>50</v>
      </c>
      <c r="K5" t="str">
        <f t="array" ref="K5:K10">namen</f>
        <v>Peter</v>
      </c>
      <c r="L5" s="13">
        <f>I5-SUMIF($B$26:$B$34,K5,$F$26:$F$34)</f>
        <v>0</v>
      </c>
    </row>
    <row r="6" spans="1:12">
      <c r="A6" t="s">
        <v>23</v>
      </c>
      <c r="B6" s="42">
        <f>SUMIF($A$26:$A$34,A6,$F$26:$F$34)+SUMIF($A$39:$A$41,A6,$C$39:$C$41)</f>
        <v>105</v>
      </c>
      <c r="C6" s="38">
        <f t="shared" ref="C6:C10" si="0">B6-F6-SUMIF($B$39:$B$41,A6,$C$39:$C$41)</f>
        <v>55</v>
      </c>
      <c r="E6" t="str">
        <v>Martine</v>
      </c>
      <c r="F6" s="13">
        <f>5*basisbedrag</f>
        <v>50</v>
      </c>
      <c r="H6" t="str">
        <v>Martine</v>
      </c>
      <c r="I6" s="13">
        <f>5*basisbedrag</f>
        <v>50</v>
      </c>
      <c r="K6" t="str">
        <v>Martine</v>
      </c>
      <c r="L6" s="13">
        <f>I6-SUMIF($B$26:$B$34,K6,$F$26:$F$34)</f>
        <v>0</v>
      </c>
    </row>
    <row r="7" spans="1:12">
      <c r="A7" t="s">
        <v>24</v>
      </c>
      <c r="B7" s="42">
        <f>SUMIF($A$26:$A$34,A7,$F$26:$F$34)+SUMIF($A$39:$A$41,A7,$C$39:$C$41)</f>
        <v>30</v>
      </c>
      <c r="C7" s="38">
        <f t="shared" si="0"/>
        <v>-20</v>
      </c>
      <c r="E7" t="str">
        <v>Tommy</v>
      </c>
      <c r="F7" s="13">
        <f>5*basisbedrag</f>
        <v>50</v>
      </c>
      <c r="H7" t="str">
        <v>Tommy</v>
      </c>
      <c r="I7" s="13">
        <f>5*basisbedrag</f>
        <v>50</v>
      </c>
      <c r="K7" t="str">
        <v>Tommy</v>
      </c>
      <c r="L7" s="13">
        <f>I7-SUMIF($B$26:$B$34,K7,$F$26:$F$34)</f>
        <v>0</v>
      </c>
    </row>
    <row r="8" spans="1:12">
      <c r="A8" t="s">
        <v>25</v>
      </c>
      <c r="B8" s="42">
        <f>SUMIF($A$26:$A$34,A8,$F$26:$F$34)+SUMIF($A$39:$A$41,A8,$C$39:$C$41)</f>
        <v>90</v>
      </c>
      <c r="C8" s="38">
        <f t="shared" si="0"/>
        <v>40</v>
      </c>
      <c r="E8" t="str">
        <v>Elke</v>
      </c>
      <c r="F8" s="13">
        <f>5*basisbedrag</f>
        <v>50</v>
      </c>
      <c r="H8" t="str">
        <v>Elke</v>
      </c>
      <c r="I8" s="13">
        <f>5*basisbedrag</f>
        <v>50</v>
      </c>
      <c r="K8" t="str">
        <v>Elke</v>
      </c>
      <c r="L8" s="13">
        <f>I8-SUMIF($B$26:$B$34,K8,$F$26:$F$34)</f>
        <v>0</v>
      </c>
    </row>
    <row r="9" spans="1:12">
      <c r="A9" t="s">
        <v>26</v>
      </c>
      <c r="B9" s="42">
        <f>SUMIF($A$26:$A$34,A9,$F$26:$F$34)+SUMIF($A$39:$A$41,A9,$C$39:$C$41)</f>
        <v>20</v>
      </c>
      <c r="C9" s="38">
        <f t="shared" si="0"/>
        <v>-30</v>
      </c>
      <c r="E9" t="str">
        <v>Marcel</v>
      </c>
      <c r="F9" s="13">
        <f>5*basisbedrag</f>
        <v>50</v>
      </c>
      <c r="H9" t="str">
        <v>Marcel</v>
      </c>
      <c r="I9" s="13">
        <f>5*basisbedrag</f>
        <v>50</v>
      </c>
      <c r="K9" t="str">
        <v>Marcel</v>
      </c>
      <c r="L9" s="13">
        <f>I9-SUMIF($B$26:$B$34,K9,$F$26:$F$34)</f>
        <v>0</v>
      </c>
    </row>
    <row r="10" spans="1:12">
      <c r="A10" t="s">
        <v>27</v>
      </c>
      <c r="B10" s="42">
        <f>SUMIF($A$26:$A$34,A10,$F$26:$F$34)+SUMIF($A$39:$A$41,A10,$C$39:$C$41)</f>
        <v>0</v>
      </c>
      <c r="C10" s="38">
        <f t="shared" si="0"/>
        <v>-50</v>
      </c>
      <c r="E10" t="str">
        <v>Laurens</v>
      </c>
      <c r="F10" s="13">
        <f>5*basisbedrag</f>
        <v>50</v>
      </c>
      <c r="H10" t="str">
        <v>Laurens</v>
      </c>
      <c r="I10" s="13">
        <f>5*basisbedrag</f>
        <v>50</v>
      </c>
      <c r="K10" t="str">
        <v>Laurens</v>
      </c>
      <c r="L10" s="13">
        <f>I10-SUMIF($B$26:$B$34,K10,$F$26:$F$34)</f>
        <v>0</v>
      </c>
    </row>
    <row r="11" spans="1:12" ht="15.75" thickBot="1">
      <c r="C11" s="1"/>
    </row>
    <row r="12" spans="1:12" ht="15.75" hidden="1" thickBot="1">
      <c r="A12" s="4" t="s">
        <v>0</v>
      </c>
      <c r="B12" s="1">
        <f t="array" ref="B12:G12">TRANSPOSE(C5:C10)</f>
        <v>5</v>
      </c>
      <c r="C12" s="1">
        <v>55</v>
      </c>
      <c r="D12" s="1">
        <v>-20</v>
      </c>
      <c r="E12" s="1">
        <v>40</v>
      </c>
      <c r="F12" s="1">
        <v>-30</v>
      </c>
      <c r="G12" s="1">
        <v>-50</v>
      </c>
    </row>
    <row r="13" spans="1:12">
      <c r="A13" s="36"/>
      <c r="B13" s="25" t="s">
        <v>17</v>
      </c>
      <c r="C13" s="18"/>
      <c r="D13" s="18"/>
      <c r="E13" s="18"/>
      <c r="F13" s="18"/>
      <c r="G13" s="19"/>
      <c r="J13" s="2" t="s">
        <v>28</v>
      </c>
      <c r="K13" s="2"/>
      <c r="L13" s="2"/>
    </row>
    <row r="14" spans="1:12">
      <c r="A14" s="37" t="s">
        <v>16</v>
      </c>
      <c r="B14" s="31" t="str">
        <f t="array" ref="B14:G14">TRANSPOSE(namen)</f>
        <v>Peter</v>
      </c>
      <c r="C14" s="32" t="str">
        <v>Martine</v>
      </c>
      <c r="D14" s="31" t="str">
        <v>Tommy</v>
      </c>
      <c r="E14" s="31" t="str">
        <v>Elke</v>
      </c>
      <c r="F14" s="31" t="str">
        <v>Marcel</v>
      </c>
      <c r="G14" s="33" t="str">
        <v>Laurens</v>
      </c>
      <c r="J14" s="17">
        <f>SUM(I5:I10)</f>
        <v>300</v>
      </c>
    </row>
    <row r="15" spans="1:12">
      <c r="A15" s="34" t="str">
        <f t="array" ref="A15:A20">namen</f>
        <v>Peter</v>
      </c>
      <c r="B15" s="20">
        <f>IF($A15=B$14,0,IF($G$3="FOUT",0,MAX(0,MIN(-$C5-SUM($A15:A15),B$12-SUM(B$14:B14)))))</f>
        <v>0</v>
      </c>
      <c r="C15" s="21">
        <f>IF($A15=C$14,0,IF($G$3="FOUT",0,MAX(0,MIN(-$C5-SUM($A15:B15),C$12-SUM(C$14:C14)))))</f>
        <v>0</v>
      </c>
      <c r="D15" s="21">
        <f>IF($A15=D$14,0,IF($G$3="FOUT",0,MAX(0,MIN(-$C5-SUM($A15:C15),D$12-SUM(D$14:D14)))))</f>
        <v>0</v>
      </c>
      <c r="E15" s="21">
        <f>IF($A15=E$14,0,IF($G$3="FOUT",0,MAX(0,MIN(-$C5-SUM($A15:D15),E$12-SUM(E$14:E14)))))</f>
        <v>0</v>
      </c>
      <c r="F15" s="21">
        <f>IF($A15=F$14,0,IF($G$3="FOUT",0,MAX(0,MIN(-$C5-SUM($A15:E15),F$12-SUM(F$14:F14)))))</f>
        <v>0</v>
      </c>
      <c r="G15" s="22">
        <f>IF($A15=G$14,0,IF($G$3="FOUT",0,MAX(0,MIN(-$C5-SUM($A15:F15),G$12-SUM(G$14:G14)))))</f>
        <v>0</v>
      </c>
      <c r="H15" s="15" t="str">
        <f t="shared" ref="H15:H20" si="1">IF(C5&lt;0,SUM(B15:G15)+C5=0,"-")</f>
        <v>-</v>
      </c>
    </row>
    <row r="16" spans="1:12">
      <c r="A16" s="34" t="str">
        <v>Martine</v>
      </c>
      <c r="B16" s="21">
        <f>IF($A16=B$14,0,IF($G$3="FOUT",0,MAX(0,MIN(-$C6-SUM($A16:A16),B$12-SUM(B$14:B15)))))</f>
        <v>0</v>
      </c>
      <c r="C16" s="20">
        <f>IF($A16=C$14,0,IF($G$3="FOUT",0,MAX(0,MIN(-$C6-SUM($A16:B16),C$12-SUM(C$14:C15)))))</f>
        <v>0</v>
      </c>
      <c r="D16" s="21">
        <f>IF($A16=D$14,0,IF($G$3="FOUT",0,MAX(0,MIN(-$C6-SUM($A16:C16),D$12-SUM(D$14:D15)))))</f>
        <v>0</v>
      </c>
      <c r="E16" s="21">
        <f>IF($A16=E$14,0,IF($G$3="FOUT",0,MAX(0,MIN(-$C6-SUM($A16:D16),E$12-SUM(E$14:E15)))))</f>
        <v>0</v>
      </c>
      <c r="F16" s="21">
        <f>IF($A16=F$14,0,IF($G$3="FOUT",0,MAX(0,MIN(-$C6-SUM($A16:E16),F$12-SUM(F$14:F15)))))</f>
        <v>0</v>
      </c>
      <c r="G16" s="22">
        <f>IF($A16=G$14,0,IF($G$3="FOUT",0,MAX(0,MIN(-$C6-SUM($A16:F16),G$12-SUM(G$14:G15)))))</f>
        <v>0</v>
      </c>
      <c r="H16" s="15" t="str">
        <f t="shared" si="1"/>
        <v>-</v>
      </c>
      <c r="J16" s="2" t="s">
        <v>19</v>
      </c>
      <c r="K16" s="2"/>
      <c r="L16" s="2"/>
    </row>
    <row r="17" spans="1:14">
      <c r="A17" s="34" t="str">
        <v>Tommy</v>
      </c>
      <c r="B17" s="21">
        <f>IF($A17=B$14,0,IF($G$3="FOUT",0,MAX(0,MIN(-$C7-SUM($A17:A17),B$12-SUM(B$14:B16)))))</f>
        <v>5</v>
      </c>
      <c r="C17" s="21">
        <f>IF($A17=C$14,0,IF($G$3="FOUT",0,MAX(0,MIN(-$C7-SUM($A17:B17),C$12-SUM(C$14:C16)))))</f>
        <v>15</v>
      </c>
      <c r="D17" s="20">
        <f>IF($A17=D$14,0,IF($G$3="FOUT",0,MAX(0,MIN(-$C7-SUM($A17:C17),D$12-SUM(D$14:D16)))))</f>
        <v>0</v>
      </c>
      <c r="E17" s="21">
        <f>IF($A17=E$14,0,IF($G$3="FOUT",0,MAX(0,MIN(-$C7-SUM($A17:D17),E$12-SUM(E$14:E16)))))</f>
        <v>0</v>
      </c>
      <c r="F17" s="21">
        <f>IF($A17=F$14,0,IF($G$3="FOUT",0,MAX(0,MIN(-$C7-SUM($A17:E17),F$12-SUM(F$14:F16)))))</f>
        <v>0</v>
      </c>
      <c r="G17" s="22">
        <f>IF($A17=G$14,0,IF($G$3="FOUT",0,MAX(0,MIN(-$C7-SUM($A17:F17),G$12-SUM(G$14:G16)))))</f>
        <v>0</v>
      </c>
      <c r="H17" s="15" t="b">
        <f t="shared" si="1"/>
        <v>1</v>
      </c>
      <c r="J17" s="17">
        <f>SUM(B15:G20)</f>
        <v>100</v>
      </c>
      <c r="K17" s="26">
        <f>J17/J14</f>
        <v>0.33333333333333331</v>
      </c>
    </row>
    <row r="18" spans="1:14">
      <c r="A18" s="34" t="str">
        <v>Elke</v>
      </c>
      <c r="B18" s="21">
        <f>IF($A18=B$14,0,IF($G$3="FOUT",0,MAX(0,MIN(-$C8-SUM($A18:A18),B$12-SUM(B$14:B17)))))</f>
        <v>0</v>
      </c>
      <c r="C18" s="21">
        <f>IF($A18=C$14,0,IF($G$3="FOUT",0,MAX(0,MIN(-$C8-SUM($A18:B18),C$12-SUM(C$14:C17)))))</f>
        <v>0</v>
      </c>
      <c r="D18" s="21">
        <f>IF($A18=D$14,0,IF($G$3="FOUT",0,MAX(0,MIN(-$C8-SUM($A18:C18),D$12-SUM(D$14:D17)))))</f>
        <v>0</v>
      </c>
      <c r="E18" s="20">
        <f>IF($A18=E$14,0,IF($G$3="FOUT",0,MAX(0,MIN(-$C8-SUM($A18:D18),E$12-SUM(E$14:E17)))))</f>
        <v>0</v>
      </c>
      <c r="F18" s="21">
        <f>IF($A18=F$14,0,IF($G$3="FOUT",0,MAX(0,MIN(-$C8-SUM($A18:E18),F$12-SUM(F$14:F17)))))</f>
        <v>0</v>
      </c>
      <c r="G18" s="22">
        <f>IF($A18=G$14,0,IF($G$3="FOUT",0,MAX(0,MIN(-$C8-SUM($A18:F18),G$12-SUM(G$14:G17)))))</f>
        <v>0</v>
      </c>
      <c r="H18" s="15" t="str">
        <f t="shared" si="1"/>
        <v>-</v>
      </c>
    </row>
    <row r="19" spans="1:14">
      <c r="A19" s="34" t="str">
        <v>Marcel</v>
      </c>
      <c r="B19" s="21">
        <f>IF($A19=B$14,0,IF($G$3="FOUT",0,MAX(0,MIN(-$C9-SUM($A19:A19),B$12-SUM(B$14:B18)))))</f>
        <v>0</v>
      </c>
      <c r="C19" s="21">
        <f>IF($A19=C$14,0,IF($G$3="FOUT",0,MAX(0,MIN(-$C9-SUM($A19:B19),C$12-SUM(C$14:C18)))))</f>
        <v>30</v>
      </c>
      <c r="D19" s="21">
        <f>IF($A19=D$14,0,IF($G$3="FOUT",0,MAX(0,MIN(-$C9-SUM($A19:C19),D$12-SUM(D$14:D18)))))</f>
        <v>0</v>
      </c>
      <c r="E19" s="21">
        <f>IF($A19=E$14,0,IF($G$3="FOUT",0,MAX(0,MIN(-$C9-SUM($A19:D19),E$12-SUM(E$14:E18)))))</f>
        <v>0</v>
      </c>
      <c r="F19" s="20">
        <f>IF($A19=F$14,0,IF($G$3="FOUT",0,MAX(0,MIN(-$C9-SUM($A19:E19),F$12-SUM(F$14:F18)))))</f>
        <v>0</v>
      </c>
      <c r="G19" s="22">
        <f>IF($A19=G$14,0,IF($G$3="FOUT",0,MAX(0,MIN(-$C9-SUM($A19:F19),G$12-SUM(G$14:G18)))))</f>
        <v>0</v>
      </c>
      <c r="H19" s="15" t="b">
        <f t="shared" si="1"/>
        <v>1</v>
      </c>
      <c r="J19" s="2" t="s">
        <v>20</v>
      </c>
      <c r="K19" s="2"/>
      <c r="L19" s="2"/>
    </row>
    <row r="20" spans="1:14" ht="15.75" thickBot="1">
      <c r="A20" s="35" t="str">
        <v>Laurens</v>
      </c>
      <c r="B20" s="23">
        <f>IF($A20=B$14,0,IF($G$3="FOUT",0,MAX(0,MIN(-$C10-SUM($A20:A20),B$12-SUM(B$14:B19)))))</f>
        <v>0</v>
      </c>
      <c r="C20" s="23">
        <f>IF($A20=C$14,0,IF($G$3="FOUT",0,MAX(0,MIN(-$C10-SUM($A20:B20),C$12-SUM(C$14:C19)))))</f>
        <v>10</v>
      </c>
      <c r="D20" s="23">
        <f>IF($A20=D$14,0,IF($G$3="FOUT",0,MAX(0,MIN(-$C10-SUM($A20:C20),D$12-SUM(D$14:D19)))))</f>
        <v>0</v>
      </c>
      <c r="E20" s="23">
        <f>IF($A20=E$14,0,IF($G$3="FOUT",0,MAX(0,MIN(-$C10-SUM($A20:D20),E$12-SUM(E$14:E19)))))</f>
        <v>40</v>
      </c>
      <c r="F20" s="23">
        <f>IF($A20=F$14,0,IF($G$3="FOUT",0,MAX(0,MIN(-$C10-SUM($A20:E20),F$12-SUM(F$14:F19)))))</f>
        <v>0</v>
      </c>
      <c r="G20" s="24">
        <f>IF($A20=G$14,0,IF($G$3="FOUT",0,MAX(0,MIN(-$C10-SUM($A20:F20),G$12-SUM(G$14:G19)))))</f>
        <v>0</v>
      </c>
      <c r="H20" s="15" t="b">
        <f t="shared" si="1"/>
        <v>1</v>
      </c>
      <c r="J20">
        <f>COUNTIF(B15:G20,"&gt;0")</f>
        <v>5</v>
      </c>
    </row>
    <row r="21" spans="1:14">
      <c r="B21" s="4"/>
      <c r="C21" s="5"/>
      <c r="D21" s="4"/>
      <c r="E21" s="4"/>
      <c r="F21" s="4"/>
      <c r="G21" s="4"/>
      <c r="H21" s="4"/>
    </row>
    <row r="22" spans="1:14">
      <c r="B22" s="15" t="b">
        <f>IF(AND(B12&gt;0,ISNUMBER(B12)),SUM(B15:B20)=B12,"-")</f>
        <v>1</v>
      </c>
      <c r="C22" s="15" t="b">
        <f t="shared" ref="C22:G22" si="2">IF(AND(C12&gt;0,ISNUMBER(C12)),SUM(C15:C20)=C12,"-")</f>
        <v>1</v>
      </c>
      <c r="D22" s="15" t="str">
        <f t="shared" si="2"/>
        <v>-</v>
      </c>
      <c r="E22" s="15" t="b">
        <f t="shared" si="2"/>
        <v>1</v>
      </c>
      <c r="F22" s="15" t="str">
        <f t="shared" si="2"/>
        <v>-</v>
      </c>
      <c r="G22" s="15" t="str">
        <f t="shared" si="2"/>
        <v>-</v>
      </c>
      <c r="H22" s="4"/>
    </row>
    <row r="24" spans="1:14">
      <c r="A24" s="2" t="s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>
      <c r="A25" s="9" t="s">
        <v>13</v>
      </c>
      <c r="B25" s="9" t="s">
        <v>14</v>
      </c>
      <c r="C25" s="41" t="s">
        <v>18</v>
      </c>
      <c r="D25" s="9" t="s">
        <v>5</v>
      </c>
      <c r="E25" s="9" t="s">
        <v>6</v>
      </c>
      <c r="F25" s="9" t="s">
        <v>4</v>
      </c>
      <c r="G25" s="40" t="s">
        <v>9</v>
      </c>
    </row>
    <row r="26" spans="1:14">
      <c r="A26" t="s">
        <v>22</v>
      </c>
      <c r="B26" t="s">
        <v>23</v>
      </c>
      <c r="C26" s="12">
        <v>40893</v>
      </c>
      <c r="D26" t="s">
        <v>30</v>
      </c>
      <c r="E26" t="s">
        <v>32</v>
      </c>
      <c r="F26" s="13">
        <v>50</v>
      </c>
      <c r="G26" s="39" t="str">
        <f>IF(A26="","",CONCATENATE("(",A26," kocht op ",IF(C26,TEXT(C26,"d/m"),"")," voor ",IF(A26=B26,"zichzelf",B26),IF(D26="Onbekend",""," bij " &amp; D26)," een ",E26," ter waarde van ",TEXT(F26,"###,00 €"),")"))</f>
        <v>(Peter kocht op 16/12 voor Martine bij ICI Paris XL een Voucher ter waarde van 50,00 €)</v>
      </c>
    </row>
    <row r="27" spans="1:14">
      <c r="A27" t="s">
        <v>22</v>
      </c>
      <c r="B27" t="s">
        <v>26</v>
      </c>
      <c r="C27" s="12">
        <v>40894</v>
      </c>
      <c r="D27" t="s">
        <v>33</v>
      </c>
      <c r="E27" t="s">
        <v>34</v>
      </c>
      <c r="F27" s="13">
        <v>5</v>
      </c>
      <c r="G27" s="39" t="str">
        <f t="shared" ref="G27:G34" si="3">IF(A27="","",CONCATENATE("(",A27," kocht op ",IF(C27,TEXT(C27,"d/m"),"")," voor ",IF(A27=B27,"zichzelf",B27),IF(D27="Onbekend",""," bij " &amp; D27)," een ",E27," ter waarde van ",TEXT(F27,"###,00 €"),")"))</f>
        <v>(Peter kocht op 17/12 voor Marcel bij Hema een Onderbroek ter waarde van 5,00 €)</v>
      </c>
    </row>
    <row r="28" spans="1:14">
      <c r="A28" t="s">
        <v>23</v>
      </c>
      <c r="B28" t="s">
        <v>26</v>
      </c>
      <c r="C28" s="12">
        <v>40897</v>
      </c>
      <c r="D28" t="s">
        <v>29</v>
      </c>
      <c r="E28" t="s">
        <v>39</v>
      </c>
      <c r="F28" s="13">
        <v>45</v>
      </c>
      <c r="G28" s="39" t="str">
        <f t="shared" si="3"/>
        <v>(Martine kocht op 20/12 voor Marcel bij Mediamarkt een Laptop etui ter waarde van 45,00 €)</v>
      </c>
    </row>
    <row r="29" spans="1:14">
      <c r="A29" t="s">
        <v>23</v>
      </c>
      <c r="B29" t="s">
        <v>24</v>
      </c>
      <c r="C29" s="12">
        <v>40897</v>
      </c>
      <c r="D29" t="s">
        <v>40</v>
      </c>
      <c r="E29" t="s">
        <v>41</v>
      </c>
      <c r="F29" s="13">
        <v>50</v>
      </c>
      <c r="G29" s="39" t="str">
        <f t="shared" si="3"/>
        <v>(Martine kocht op 20/12 voor Tommy bij Esprit een Kledingbon ter waarde van 50,00 €)</v>
      </c>
    </row>
    <row r="30" spans="1:14">
      <c r="A30" t="s">
        <v>26</v>
      </c>
      <c r="B30" t="s">
        <v>22</v>
      </c>
      <c r="C30" s="12">
        <v>41265</v>
      </c>
      <c r="D30" t="s">
        <v>36</v>
      </c>
      <c r="E30" t="s">
        <v>37</v>
      </c>
      <c r="F30" s="13">
        <v>20</v>
      </c>
      <c r="G30" s="39" t="str">
        <f t="shared" si="3"/>
        <v>(Marcel kocht op 22/12 voor Peter bij Supermarkt een Fles Whiskey ter waarde van 20,00 €)</v>
      </c>
    </row>
    <row r="31" spans="1:14">
      <c r="A31" t="s">
        <v>23</v>
      </c>
      <c r="B31" t="s">
        <v>27</v>
      </c>
      <c r="C31" s="12">
        <v>41267</v>
      </c>
      <c r="D31" t="s">
        <v>36</v>
      </c>
      <c r="E31" t="s">
        <v>38</v>
      </c>
      <c r="F31" s="13">
        <v>10</v>
      </c>
      <c r="G31" s="39" t="str">
        <f t="shared" si="3"/>
        <v>(Martine kocht op 24/12 voor Laurens bij Supermarkt een Krasloten ter waarde van 10,00 €)</v>
      </c>
    </row>
    <row r="32" spans="1:14">
      <c r="A32" t="s">
        <v>24</v>
      </c>
      <c r="B32" t="s">
        <v>22</v>
      </c>
      <c r="C32" s="12">
        <v>40894</v>
      </c>
      <c r="D32" t="s">
        <v>7</v>
      </c>
      <c r="E32" t="s">
        <v>32</v>
      </c>
      <c r="F32" s="13">
        <v>30</v>
      </c>
      <c r="G32" s="39" t="str">
        <f t="shared" si="3"/>
        <v>(Tommy kocht op 17/12 voor Peter bij FNAC een Voucher ter waarde van 30,00 €)</v>
      </c>
    </row>
    <row r="33" spans="1:11">
      <c r="A33" t="s">
        <v>25</v>
      </c>
      <c r="B33" t="s">
        <v>25</v>
      </c>
      <c r="C33" s="12">
        <v>40894</v>
      </c>
      <c r="D33" t="s">
        <v>31</v>
      </c>
      <c r="E33" t="s">
        <v>32</v>
      </c>
      <c r="F33" s="13">
        <v>50</v>
      </c>
      <c r="G33" s="39" t="str">
        <f t="shared" si="3"/>
        <v>(Elke kocht op 17/12 voor zichzelf bij Pour Vous een Voucher ter waarde van 50,00 €)</v>
      </c>
    </row>
    <row r="34" spans="1:11">
      <c r="A34" t="s">
        <v>25</v>
      </c>
      <c r="B34" t="s">
        <v>27</v>
      </c>
      <c r="C34" s="12">
        <v>40908</v>
      </c>
      <c r="D34" t="s">
        <v>8</v>
      </c>
      <c r="E34" t="s">
        <v>32</v>
      </c>
      <c r="F34" s="13">
        <v>40</v>
      </c>
      <c r="G34" s="39" t="str">
        <f t="shared" si="3"/>
        <v>(Elke kocht op 31/12 voor Laurens bij Twice as nice een Voucher ter waarde van 40,00 €)</v>
      </c>
    </row>
    <row r="35" spans="1:11">
      <c r="A35" s="27"/>
      <c r="B35" s="27"/>
      <c r="C35" s="28"/>
      <c r="D35" s="29"/>
      <c r="E35" s="27"/>
      <c r="F35" s="30"/>
      <c r="G35" s="39"/>
      <c r="H35" s="27"/>
      <c r="I35" s="27"/>
      <c r="J35" s="27"/>
      <c r="K35" s="27"/>
    </row>
    <row r="37" spans="1:11">
      <c r="A37" s="2" t="s">
        <v>15</v>
      </c>
      <c r="B37" s="2"/>
      <c r="C37" s="2"/>
    </row>
    <row r="38" spans="1:11">
      <c r="A38" s="9" t="s">
        <v>13</v>
      </c>
      <c r="B38" s="9" t="s">
        <v>14</v>
      </c>
      <c r="C38" s="9" t="s">
        <v>4</v>
      </c>
    </row>
    <row r="39" spans="1:11">
      <c r="C39" s="13"/>
    </row>
    <row r="40" spans="1:11">
      <c r="C40" s="13"/>
    </row>
    <row r="41" spans="1:11">
      <c r="C41" s="10"/>
      <c r="E41" s="1"/>
      <c r="F41" s="11"/>
    </row>
    <row r="42" spans="1:11">
      <c r="E42" s="1"/>
      <c r="F42" s="11"/>
    </row>
    <row r="43" spans="1:11">
      <c r="E43" s="1"/>
      <c r="F43" s="11"/>
    </row>
    <row r="44" spans="1:11">
      <c r="A44" s="6"/>
      <c r="E44" s="7"/>
      <c r="F44" s="11"/>
    </row>
    <row r="45" spans="1:11">
      <c r="A45" s="6"/>
      <c r="C45" s="10"/>
      <c r="E45" s="7"/>
      <c r="F45" s="11"/>
    </row>
  </sheetData>
  <dataValidations count="1">
    <dataValidation type="list" allowBlank="1" showInputMessage="1" showErrorMessage="1" sqref="A39:B45 A26:B35">
      <formula1>namen</formula1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Cadeaus</vt:lpstr>
      <vt:lpstr>basisbedrag</vt:lpstr>
      <vt:lpstr>Cadeaus!namen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2011-12-18T12:27:10Z</dcterms:created>
  <dcterms:modified xsi:type="dcterms:W3CDTF">2012-01-05T18:17:45Z</dcterms:modified>
</cp:coreProperties>
</file>